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me/Desktop/"/>
    </mc:Choice>
  </mc:AlternateContent>
  <xr:revisionPtr revIDLastSave="0" documentId="8_{966D8AD5-3FE5-9A45-A84C-12B23CD8CB74}" xr6:coauthVersionLast="47" xr6:coauthVersionMax="47" xr10:uidLastSave="{00000000-0000-0000-0000-000000000000}"/>
  <bookViews>
    <workbookView xWindow="0" yWindow="500" windowWidth="27320" windowHeight="13520" activeTab="2" xr2:uid="{00000000-000D-0000-FFFF-FFFF00000000}"/>
  </bookViews>
  <sheets>
    <sheet name="Travaux" sheetId="6" r:id="rId1"/>
    <sheet name="Fournitures AO et Cotation" sheetId="4" r:id="rId2"/>
    <sheet name="Prest. Intell." sheetId="3" r:id="rId3"/>
  </sheets>
  <externalReferences>
    <externalReference r:id="rId4"/>
  </externalReferences>
  <definedNames>
    <definedName name="_xlnm.Print_Titles" localSheetId="1">'Fournitures AO et Cotation'!#REF!</definedName>
    <definedName name="_xlnm.Print_Area" localSheetId="2">'Prest. Intell.'!$A$1:$AD$42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1" i="3" l="1"/>
  <c r="L21" i="3" s="1"/>
  <c r="M21" i="3" s="1"/>
  <c r="N21" i="3" s="1"/>
  <c r="O21" i="3" s="1"/>
  <c r="P21" i="3" s="1"/>
  <c r="Q21" i="3" s="1"/>
  <c r="R21" i="3" s="1"/>
  <c r="S21" i="3" s="1"/>
  <c r="T21" i="3" s="1"/>
  <c r="U21" i="3" s="1"/>
  <c r="V21" i="3" s="1"/>
  <c r="X21" i="3" s="1"/>
  <c r="Y21" i="3" s="1"/>
  <c r="Z21" i="3" s="1"/>
  <c r="AA21" i="3" s="1"/>
  <c r="J21" i="3"/>
  <c r="J25" i="3"/>
  <c r="K25" i="3" s="1"/>
  <c r="L25" i="3" s="1"/>
  <c r="M25" i="3" s="1"/>
  <c r="N25" i="3" s="1"/>
  <c r="O25" i="3" s="1"/>
  <c r="P25" i="3" s="1"/>
  <c r="Q25" i="3" s="1"/>
  <c r="R25" i="3" s="1"/>
  <c r="S25" i="3" s="1"/>
  <c r="T25" i="3" s="1"/>
  <c r="U25" i="3" s="1"/>
  <c r="V25" i="3" s="1"/>
  <c r="X25" i="3" s="1"/>
  <c r="Y25" i="3" s="1"/>
  <c r="Z25" i="3" s="1"/>
  <c r="AA25" i="3" s="1"/>
  <c r="N19" i="3"/>
  <c r="J23" i="3"/>
  <c r="K23" i="3" s="1"/>
  <c r="L23" i="3" s="1"/>
  <c r="M23" i="3" s="1"/>
  <c r="N23" i="3" s="1"/>
  <c r="O23" i="3" s="1"/>
  <c r="P23" i="3" s="1"/>
  <c r="Q23" i="3" s="1"/>
  <c r="R23" i="3" s="1"/>
  <c r="S23" i="3" s="1"/>
  <c r="T23" i="3" s="1"/>
  <c r="U23" i="3" s="1"/>
  <c r="V23" i="3" s="1"/>
  <c r="X23" i="3" s="1"/>
  <c r="Y23" i="3" s="1"/>
  <c r="Z23" i="3" s="1"/>
  <c r="AA23" i="3" s="1"/>
  <c r="J15" i="3"/>
  <c r="K15" i="3" s="1"/>
  <c r="J19" i="3"/>
  <c r="K19" i="3" s="1"/>
  <c r="L19" i="3" s="1"/>
  <c r="M19" i="3" s="1"/>
  <c r="J17" i="3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X17" i="3" s="1"/>
  <c r="Y17" i="3" s="1"/>
  <c r="Z17" i="3" s="1"/>
  <c r="AA17" i="3" s="1"/>
  <c r="J108" i="4"/>
  <c r="K108" i="4" s="1"/>
  <c r="L108" i="4" s="1"/>
  <c r="M108" i="4" s="1"/>
  <c r="N108" i="4" s="1"/>
  <c r="O108" i="4" s="1"/>
  <c r="P108" i="4" s="1"/>
  <c r="Q108" i="4" s="1"/>
  <c r="S108" i="4" s="1"/>
  <c r="T108" i="4" s="1"/>
  <c r="U108" i="4" s="1"/>
  <c r="J106" i="4"/>
  <c r="K106" i="4" s="1"/>
  <c r="L106" i="4" s="1"/>
  <c r="M106" i="4" s="1"/>
  <c r="N106" i="4" s="1"/>
  <c r="O106" i="4" s="1"/>
  <c r="P106" i="4" s="1"/>
  <c r="Q106" i="4" s="1"/>
  <c r="S106" i="4" s="1"/>
  <c r="T106" i="4" s="1"/>
  <c r="U106" i="4" s="1"/>
  <c r="J104" i="4"/>
  <c r="K104" i="4" s="1"/>
  <c r="L104" i="4" s="1"/>
  <c r="M104" i="4" s="1"/>
  <c r="N104" i="4" s="1"/>
  <c r="O104" i="4" s="1"/>
  <c r="P104" i="4" s="1"/>
  <c r="Q104" i="4" s="1"/>
  <c r="S104" i="4" s="1"/>
  <c r="T104" i="4" s="1"/>
  <c r="U104" i="4" s="1"/>
  <c r="J102" i="4"/>
  <c r="K102" i="4" s="1"/>
  <c r="L102" i="4" s="1"/>
  <c r="M102" i="4" s="1"/>
  <c r="N102" i="4" s="1"/>
  <c r="O102" i="4" s="1"/>
  <c r="P102" i="4" s="1"/>
  <c r="Q102" i="4" s="1"/>
  <c r="S102" i="4" s="1"/>
  <c r="T102" i="4" s="1"/>
  <c r="U102" i="4" s="1"/>
  <c r="J100" i="4"/>
  <c r="K100" i="4" s="1"/>
  <c r="L100" i="4" s="1"/>
  <c r="M100" i="4" s="1"/>
  <c r="N100" i="4" s="1"/>
  <c r="O100" i="4" s="1"/>
  <c r="P100" i="4" s="1"/>
  <c r="Q100" i="4" s="1"/>
  <c r="S100" i="4" s="1"/>
  <c r="T100" i="4" s="1"/>
  <c r="U100" i="4" s="1"/>
  <c r="J98" i="4"/>
  <c r="K98" i="4" s="1"/>
  <c r="L98" i="4" s="1"/>
  <c r="M98" i="4" s="1"/>
  <c r="N98" i="4" s="1"/>
  <c r="O98" i="4" s="1"/>
  <c r="P98" i="4" s="1"/>
  <c r="Q98" i="4" s="1"/>
  <c r="S98" i="4" s="1"/>
  <c r="T98" i="4" s="1"/>
  <c r="U98" i="4" s="1"/>
  <c r="J96" i="4"/>
  <c r="K96" i="4" s="1"/>
  <c r="L96" i="4" s="1"/>
  <c r="M96" i="4" s="1"/>
  <c r="N96" i="4" s="1"/>
  <c r="O96" i="4" s="1"/>
  <c r="P96" i="4" s="1"/>
  <c r="Q96" i="4" s="1"/>
  <c r="S96" i="4" s="1"/>
  <c r="T96" i="4" s="1"/>
  <c r="U96" i="4" s="1"/>
  <c r="J94" i="4"/>
  <c r="K94" i="4" s="1"/>
  <c r="L94" i="4" s="1"/>
  <c r="M94" i="4" s="1"/>
  <c r="N94" i="4" s="1"/>
  <c r="O94" i="4" s="1"/>
  <c r="P94" i="4" s="1"/>
  <c r="Q94" i="4" s="1"/>
  <c r="S94" i="4" s="1"/>
  <c r="T94" i="4" s="1"/>
  <c r="U94" i="4" s="1"/>
  <c r="J92" i="4"/>
  <c r="K92" i="4" s="1"/>
  <c r="L92" i="4" s="1"/>
  <c r="M92" i="4" s="1"/>
  <c r="N92" i="4" s="1"/>
  <c r="O92" i="4" s="1"/>
  <c r="P92" i="4" s="1"/>
  <c r="Q92" i="4" s="1"/>
  <c r="S92" i="4" s="1"/>
  <c r="T92" i="4" s="1"/>
  <c r="U92" i="4" s="1"/>
  <c r="J90" i="4"/>
  <c r="K90" i="4" s="1"/>
  <c r="L90" i="4" s="1"/>
  <c r="M90" i="4" s="1"/>
  <c r="N90" i="4" s="1"/>
  <c r="O90" i="4" s="1"/>
  <c r="P90" i="4" s="1"/>
  <c r="Q90" i="4" s="1"/>
  <c r="S90" i="4" s="1"/>
  <c r="T90" i="4" s="1"/>
  <c r="U90" i="4" s="1"/>
  <c r="J88" i="4"/>
  <c r="K88" i="4" s="1"/>
  <c r="L88" i="4" s="1"/>
  <c r="M88" i="4" s="1"/>
  <c r="N88" i="4" s="1"/>
  <c r="O88" i="4" s="1"/>
  <c r="P88" i="4" s="1"/>
  <c r="Q88" i="4" s="1"/>
  <c r="S88" i="4" s="1"/>
  <c r="T88" i="4" s="1"/>
  <c r="U88" i="4" s="1"/>
  <c r="J84" i="4"/>
  <c r="K84" i="4" s="1"/>
  <c r="L84" i="4" s="1"/>
  <c r="M84" i="4" s="1"/>
  <c r="N84" i="4" s="1"/>
  <c r="O84" i="4" s="1"/>
  <c r="P84" i="4" s="1"/>
  <c r="Q84" i="4" s="1"/>
  <c r="S84" i="4" s="1"/>
  <c r="T84" i="4" s="1"/>
  <c r="U84" i="4" s="1"/>
  <c r="J82" i="4"/>
  <c r="K82" i="4" s="1"/>
  <c r="L82" i="4" s="1"/>
  <c r="M82" i="4" s="1"/>
  <c r="N82" i="4" s="1"/>
  <c r="O82" i="4" s="1"/>
  <c r="P82" i="4" s="1"/>
  <c r="Q82" i="4" s="1"/>
  <c r="S82" i="4" s="1"/>
  <c r="T82" i="4" s="1"/>
  <c r="U82" i="4" s="1"/>
  <c r="J116" i="4"/>
  <c r="K116" i="4" s="1"/>
  <c r="L116" i="4" s="1"/>
  <c r="M116" i="4" s="1"/>
  <c r="N116" i="4" s="1"/>
  <c r="O116" i="4" s="1"/>
  <c r="P116" i="4" s="1"/>
  <c r="Q116" i="4" s="1"/>
  <c r="S116" i="4" s="1"/>
  <c r="T116" i="4" s="1"/>
  <c r="U116" i="4" s="1"/>
  <c r="V116" i="4" s="1"/>
  <c r="J114" i="4"/>
  <c r="K114" i="4" s="1"/>
  <c r="L114" i="4" s="1"/>
  <c r="M114" i="4" s="1"/>
  <c r="N114" i="4" s="1"/>
  <c r="O114" i="4" s="1"/>
  <c r="P114" i="4" s="1"/>
  <c r="Q114" i="4" s="1"/>
  <c r="S114" i="4" s="1"/>
  <c r="T114" i="4" s="1"/>
  <c r="U114" i="4" s="1"/>
  <c r="J112" i="4"/>
  <c r="K112" i="4" s="1"/>
  <c r="L112" i="4" s="1"/>
  <c r="M112" i="4" s="1"/>
  <c r="N112" i="4" s="1"/>
  <c r="O112" i="4" s="1"/>
  <c r="P112" i="4" s="1"/>
  <c r="Q112" i="4" s="1"/>
  <c r="S112" i="4" s="1"/>
  <c r="T112" i="4" s="1"/>
  <c r="U112" i="4" s="1"/>
  <c r="J110" i="4"/>
  <c r="K110" i="4" s="1"/>
  <c r="L110" i="4" s="1"/>
  <c r="M110" i="4" s="1"/>
  <c r="N110" i="4" s="1"/>
  <c r="O110" i="4" s="1"/>
  <c r="P110" i="4" s="1"/>
  <c r="Q110" i="4" s="1"/>
  <c r="S110" i="4" s="1"/>
  <c r="T110" i="4" s="1"/>
  <c r="U110" i="4" s="1"/>
  <c r="J86" i="4"/>
  <c r="K86" i="4" s="1"/>
  <c r="J80" i="4"/>
  <c r="K80" i="4" s="1"/>
  <c r="L80" i="4" s="1"/>
  <c r="M80" i="4" s="1"/>
  <c r="N80" i="4" s="1"/>
  <c r="O80" i="4" s="1"/>
  <c r="P80" i="4" s="1"/>
  <c r="Q80" i="4" s="1"/>
  <c r="S80" i="4" s="1"/>
  <c r="T80" i="4" s="1"/>
  <c r="U80" i="4" s="1"/>
  <c r="J53" i="4"/>
  <c r="K53" i="4" s="1"/>
  <c r="L53" i="4" s="1"/>
  <c r="M53" i="4" s="1"/>
  <c r="N53" i="4" s="1"/>
  <c r="O53" i="4" s="1"/>
  <c r="P53" i="4" s="1"/>
  <c r="Q53" i="4" s="1"/>
  <c r="S53" i="4" s="1"/>
  <c r="T53" i="4" s="1"/>
  <c r="U53" i="4" s="1"/>
  <c r="V53" i="4" s="1"/>
  <c r="W53" i="4" s="1"/>
  <c r="J51" i="4"/>
  <c r="K51" i="4" s="1"/>
  <c r="L51" i="4" s="1"/>
  <c r="M51" i="4" s="1"/>
  <c r="N51" i="4" s="1"/>
  <c r="O51" i="4" s="1"/>
  <c r="P51" i="4" s="1"/>
  <c r="Q51" i="4" s="1"/>
  <c r="S51" i="4" s="1"/>
  <c r="T51" i="4" s="1"/>
  <c r="U51" i="4" s="1"/>
  <c r="V51" i="4" s="1"/>
  <c r="J49" i="4"/>
  <c r="K49" i="4" s="1"/>
  <c r="L49" i="4" s="1"/>
  <c r="M49" i="4" s="1"/>
  <c r="N49" i="4" s="1"/>
  <c r="O49" i="4" s="1"/>
  <c r="P49" i="4" s="1"/>
  <c r="Q49" i="4" s="1"/>
  <c r="S49" i="4" s="1"/>
  <c r="T49" i="4" s="1"/>
  <c r="U49" i="4" s="1"/>
  <c r="V49" i="4" s="1"/>
  <c r="J47" i="4"/>
  <c r="K47" i="4" s="1"/>
  <c r="L47" i="4" s="1"/>
  <c r="M47" i="4" s="1"/>
  <c r="N47" i="4" s="1"/>
  <c r="O47" i="4" s="1"/>
  <c r="P47" i="4" s="1"/>
  <c r="Q47" i="4" s="1"/>
  <c r="S47" i="4" s="1"/>
  <c r="T47" i="4" s="1"/>
  <c r="U47" i="4" s="1"/>
  <c r="V47" i="4" s="1"/>
  <c r="J45" i="4"/>
  <c r="K45" i="4" s="1"/>
  <c r="J61" i="4"/>
  <c r="K61" i="4" s="1"/>
  <c r="L61" i="4" s="1"/>
  <c r="M61" i="4" s="1"/>
  <c r="N61" i="4" s="1"/>
  <c r="O61" i="4" s="1"/>
  <c r="P61" i="4" s="1"/>
  <c r="Q61" i="4" s="1"/>
  <c r="S61" i="4" s="1"/>
  <c r="T61" i="4" s="1"/>
  <c r="U61" i="4" s="1"/>
  <c r="V61" i="4" s="1"/>
  <c r="J59" i="4"/>
  <c r="K59" i="4" s="1"/>
  <c r="L59" i="4" s="1"/>
  <c r="M59" i="4" s="1"/>
  <c r="N59" i="4" s="1"/>
  <c r="O59" i="4" s="1"/>
  <c r="P59" i="4" s="1"/>
  <c r="Q59" i="4" s="1"/>
  <c r="S59" i="4" s="1"/>
  <c r="T59" i="4" s="1"/>
  <c r="U59" i="4" s="1"/>
  <c r="V59" i="4" s="1"/>
  <c r="J57" i="4"/>
  <c r="K57" i="4" s="1"/>
  <c r="L57" i="4" s="1"/>
  <c r="M57" i="4" s="1"/>
  <c r="N57" i="4" s="1"/>
  <c r="O57" i="4" s="1"/>
  <c r="P57" i="4" s="1"/>
  <c r="Q57" i="4" s="1"/>
  <c r="S57" i="4" s="1"/>
  <c r="T57" i="4" s="1"/>
  <c r="U57" i="4" s="1"/>
  <c r="V57" i="4" s="1"/>
  <c r="J55" i="4"/>
  <c r="K55" i="4" s="1"/>
  <c r="L55" i="4" s="1"/>
  <c r="M55" i="4" s="1"/>
  <c r="N55" i="4" s="1"/>
  <c r="O55" i="4" s="1"/>
  <c r="P55" i="4" s="1"/>
  <c r="Q55" i="4" s="1"/>
  <c r="S55" i="4" s="1"/>
  <c r="T55" i="4" s="1"/>
  <c r="U55" i="4" s="1"/>
  <c r="V55" i="4" s="1"/>
  <c r="J43" i="4"/>
  <c r="K43" i="4" s="1"/>
  <c r="L43" i="4" s="1"/>
  <c r="M43" i="4" s="1"/>
  <c r="N43" i="4" s="1"/>
  <c r="O43" i="4" s="1"/>
  <c r="P43" i="4" s="1"/>
  <c r="Q43" i="4" s="1"/>
  <c r="S43" i="4" s="1"/>
  <c r="T43" i="4" s="1"/>
  <c r="U43" i="4" s="1"/>
  <c r="V43" i="4" s="1"/>
  <c r="J41" i="4"/>
  <c r="K41" i="4" s="1"/>
  <c r="L41" i="4" s="1"/>
  <c r="M41" i="4" s="1"/>
  <c r="N41" i="4" s="1"/>
  <c r="O41" i="4" s="1"/>
  <c r="P41" i="4" s="1"/>
  <c r="Q41" i="4" s="1"/>
  <c r="S41" i="4" s="1"/>
  <c r="T41" i="4" s="1"/>
  <c r="U41" i="4" s="1"/>
  <c r="V41" i="4" s="1"/>
  <c r="J37" i="4"/>
  <c r="K37" i="4" s="1"/>
  <c r="L37" i="4" s="1"/>
  <c r="M37" i="4" s="1"/>
  <c r="N37" i="4" s="1"/>
  <c r="O37" i="4" s="1"/>
  <c r="P37" i="4" s="1"/>
  <c r="Q37" i="4" s="1"/>
  <c r="S37" i="4" s="1"/>
  <c r="T37" i="4" s="1"/>
  <c r="U37" i="4" s="1"/>
  <c r="V37" i="4" s="1"/>
  <c r="J35" i="4"/>
  <c r="K35" i="4" s="1"/>
  <c r="L35" i="4" s="1"/>
  <c r="M35" i="4" s="1"/>
  <c r="N35" i="4" s="1"/>
  <c r="O35" i="4" s="1"/>
  <c r="P35" i="4" s="1"/>
  <c r="Q35" i="4" s="1"/>
  <c r="S35" i="4" s="1"/>
  <c r="T35" i="4" s="1"/>
  <c r="U35" i="4" s="1"/>
  <c r="V35" i="4" s="1"/>
  <c r="J31" i="4"/>
  <c r="K31" i="4" s="1"/>
  <c r="L31" i="4" s="1"/>
  <c r="M31" i="4" s="1"/>
  <c r="N31" i="4" s="1"/>
  <c r="O31" i="4" s="1"/>
  <c r="P31" i="4" s="1"/>
  <c r="Q31" i="4" s="1"/>
  <c r="S31" i="4" s="1"/>
  <c r="T31" i="4" s="1"/>
  <c r="U31" i="4" s="1"/>
  <c r="V31" i="4" s="1"/>
  <c r="J29" i="4"/>
  <c r="J27" i="4"/>
  <c r="K27" i="4" s="1"/>
  <c r="L27" i="4" s="1"/>
  <c r="M27" i="4" s="1"/>
  <c r="N27" i="4" s="1"/>
  <c r="O27" i="4" s="1"/>
  <c r="P27" i="4" s="1"/>
  <c r="Q27" i="4" s="1"/>
  <c r="S27" i="4" s="1"/>
  <c r="T27" i="4" s="1"/>
  <c r="U27" i="4" s="1"/>
  <c r="V27" i="4" s="1"/>
  <c r="J23" i="4"/>
  <c r="K23" i="4" s="1"/>
  <c r="L23" i="4" s="1"/>
  <c r="M23" i="4" s="1"/>
  <c r="N23" i="4" s="1"/>
  <c r="O23" i="4" s="1"/>
  <c r="P23" i="4" s="1"/>
  <c r="Q23" i="4" s="1"/>
  <c r="S23" i="4" s="1"/>
  <c r="T23" i="4" s="1"/>
  <c r="U23" i="4" s="1"/>
  <c r="V23" i="4" s="1"/>
  <c r="J21" i="4"/>
  <c r="K19" i="4"/>
  <c r="L19" i="4" s="1"/>
  <c r="M19" i="4" s="1"/>
  <c r="N19" i="4" s="1"/>
  <c r="O19" i="4" s="1"/>
  <c r="P19" i="4" s="1"/>
  <c r="Q19" i="4" s="1"/>
  <c r="S19" i="4" s="1"/>
  <c r="T19" i="4" s="1"/>
  <c r="U19" i="4" s="1"/>
  <c r="V19" i="4" s="1"/>
  <c r="J19" i="4"/>
  <c r="J21" i="6"/>
  <c r="K21" i="6" s="1"/>
  <c r="L21" i="6" s="1"/>
  <c r="M21" i="6" s="1"/>
  <c r="N21" i="6" s="1"/>
  <c r="O21" i="6" s="1"/>
  <c r="P21" i="6" s="1"/>
  <c r="Q21" i="6" s="1"/>
  <c r="S21" i="6" s="1"/>
  <c r="T21" i="6" s="1"/>
  <c r="U21" i="6" s="1"/>
  <c r="V21" i="6" s="1"/>
  <c r="J19" i="6"/>
  <c r="K19" i="6" s="1"/>
  <c r="J17" i="6"/>
  <c r="K17" i="6" s="1"/>
  <c r="L17" i="6" s="1"/>
  <c r="M17" i="6" s="1"/>
  <c r="N17" i="6" s="1"/>
  <c r="O17" i="6" s="1"/>
  <c r="P17" i="6" s="1"/>
  <c r="Q17" i="6" s="1"/>
  <c r="S17" i="6" s="1"/>
  <c r="T17" i="6" s="1"/>
  <c r="U17" i="6" s="1"/>
  <c r="V17" i="6" s="1"/>
  <c r="J23" i="6"/>
  <c r="K23" i="6" s="1"/>
  <c r="C80" i="4"/>
  <c r="O19" i="3" l="1"/>
  <c r="L86" i="4"/>
  <c r="M86" i="4" s="1"/>
  <c r="N86" i="4" s="1"/>
  <c r="O86" i="4" s="1"/>
  <c r="P86" i="4" s="1"/>
  <c r="Q86" i="4" s="1"/>
  <c r="S86" i="4" s="1"/>
  <c r="T86" i="4" s="1"/>
  <c r="U86" i="4" s="1"/>
  <c r="L23" i="6"/>
  <c r="M23" i="6" s="1"/>
  <c r="N23" i="6" s="1"/>
  <c r="L19" i="6"/>
  <c r="M19" i="6" s="1"/>
  <c r="N19" i="6" s="1"/>
  <c r="O19" i="6" s="1"/>
  <c r="P19" i="6" s="1"/>
  <c r="Q19" i="6" s="1"/>
  <c r="S19" i="6" s="1"/>
  <c r="T19" i="6" s="1"/>
  <c r="U19" i="6" s="1"/>
  <c r="V19" i="6" s="1"/>
  <c r="C19" i="4"/>
  <c r="P19" i="3" l="1"/>
  <c r="Q19" i="3" s="1"/>
  <c r="R19" i="3" s="1"/>
  <c r="S19" i="3" s="1"/>
  <c r="T19" i="3" s="1"/>
  <c r="U19" i="3" s="1"/>
  <c r="V19" i="3" s="1"/>
  <c r="X19" i="3" s="1"/>
  <c r="Y19" i="3" s="1"/>
  <c r="Z19" i="3" s="1"/>
  <c r="AA19" i="3" s="1"/>
  <c r="C53" i="4"/>
  <c r="C25" i="6"/>
  <c r="L45" i="4"/>
  <c r="M45" i="4" s="1"/>
  <c r="N45" i="4" s="1"/>
  <c r="O45" i="4" s="1"/>
  <c r="P45" i="4" s="1"/>
  <c r="Q45" i="4" s="1"/>
  <c r="S45" i="4" s="1"/>
  <c r="T45" i="4" s="1"/>
  <c r="U45" i="4" s="1"/>
  <c r="V45" i="4" s="1"/>
  <c r="C61" i="4" l="1"/>
  <c r="C116" i="4"/>
  <c r="C37" i="4"/>
  <c r="C100" i="4"/>
  <c r="J39" i="4" l="1"/>
  <c r="K39" i="4" l="1"/>
  <c r="L39" i="4" s="1"/>
  <c r="M39" i="4" s="1"/>
  <c r="J33" i="4"/>
  <c r="N39" i="4" l="1"/>
  <c r="O39" i="4" s="1"/>
  <c r="P39" i="4" s="1"/>
  <c r="Q39" i="4" s="1"/>
  <c r="K29" i="4"/>
  <c r="L29" i="4" s="1"/>
  <c r="M29" i="4" s="1"/>
  <c r="N29" i="4" s="1"/>
  <c r="O29" i="4" s="1"/>
  <c r="P29" i="4" s="1"/>
  <c r="Q29" i="4" s="1"/>
  <c r="S29" i="4" s="1"/>
  <c r="T29" i="4" s="1"/>
  <c r="U29" i="4" s="1"/>
  <c r="V29" i="4" s="1"/>
  <c r="J25" i="4"/>
  <c r="K25" i="4" s="1"/>
  <c r="L25" i="4" s="1"/>
  <c r="M25" i="4" s="1"/>
  <c r="K21" i="4"/>
  <c r="L21" i="4" s="1"/>
  <c r="M21" i="4" s="1"/>
  <c r="N21" i="4" l="1"/>
  <c r="O21" i="4" s="1"/>
  <c r="P21" i="4" s="1"/>
  <c r="Q21" i="4" s="1"/>
  <c r="S21" i="4" s="1"/>
  <c r="T21" i="4" s="1"/>
  <c r="U21" i="4" s="1"/>
  <c r="V21" i="4" s="1"/>
  <c r="N25" i="4"/>
  <c r="O25" i="4" s="1"/>
  <c r="P25" i="4" s="1"/>
  <c r="Q25" i="4" s="1"/>
  <c r="S25" i="4" s="1"/>
  <c r="T25" i="4" s="1"/>
  <c r="U25" i="4" s="1"/>
  <c r="V25" i="4" s="1"/>
  <c r="J17" i="4"/>
  <c r="S39" i="4" l="1"/>
  <c r="T39" i="4" s="1"/>
  <c r="U39" i="4" s="1"/>
  <c r="V39" i="4" s="1"/>
  <c r="K33" i="4" l="1"/>
  <c r="K17" i="4"/>
  <c r="L17" i="4" s="1"/>
  <c r="M17" i="4" s="1"/>
  <c r="N17" i="4" s="1"/>
  <c r="O17" i="4" s="1"/>
  <c r="P17" i="4" s="1"/>
  <c r="Q17" i="4" s="1"/>
  <c r="S17" i="4" s="1"/>
  <c r="T17" i="4" s="1"/>
  <c r="U17" i="4" s="1"/>
  <c r="J15" i="6"/>
  <c r="K15" i="6" s="1"/>
  <c r="L15" i="6" s="1"/>
  <c r="M15" i="6" s="1"/>
  <c r="N15" i="6" s="1"/>
  <c r="O15" i="6" s="1"/>
  <c r="P15" i="6" s="1"/>
  <c r="Q15" i="6" s="1"/>
  <c r="S15" i="6" s="1"/>
  <c r="T15" i="6" s="1"/>
  <c r="U15" i="6" s="1"/>
  <c r="V15" i="6" s="1"/>
  <c r="L33" i="4" l="1"/>
  <c r="M33" i="4" s="1"/>
  <c r="N33" i="4" s="1"/>
  <c r="O33" i="4" s="1"/>
  <c r="P33" i="4" s="1"/>
  <c r="Q33" i="4" s="1"/>
  <c r="S33" i="4" s="1"/>
  <c r="T33" i="4" s="1"/>
  <c r="U33" i="4" s="1"/>
  <c r="V33" i="4" s="1"/>
  <c r="L15" i="3"/>
  <c r="V17" i="4"/>
  <c r="M15" i="3" l="1"/>
  <c r="N15" i="3" s="1"/>
  <c r="O15" i="3" l="1"/>
  <c r="P15" i="3" s="1"/>
  <c r="Q15" i="3" s="1"/>
  <c r="R15" i="3" s="1"/>
  <c r="S15" i="3" s="1"/>
  <c r="T15" i="3" s="1"/>
  <c r="U15" i="3" s="1"/>
  <c r="V15" i="3" s="1"/>
  <c r="X15" i="3" s="1"/>
  <c r="Y15" i="3" s="1"/>
  <c r="Z15" i="3" s="1"/>
  <c r="AA15" i="3" s="1"/>
  <c r="V42" i="3" l="1"/>
  <c r="O23" i="6" l="1"/>
  <c r="P23" i="6" s="1"/>
  <c r="Q23" i="6" s="1"/>
  <c r="S23" i="6" s="1"/>
  <c r="T23" i="6" s="1"/>
  <c r="U23" i="6" s="1"/>
  <c r="V23" i="6" s="1"/>
  <c r="C29" i="4"/>
  <c r="C25" i="4"/>
  <c r="C23" i="4"/>
  <c r="C21" i="4"/>
  <c r="C27" i="3" l="1"/>
  <c r="C27" i="4"/>
  <c r="C17" i="4"/>
  <c r="C63" i="4" l="1"/>
  <c r="C118" i="4" l="1"/>
</calcChain>
</file>

<file path=xl/sharedStrings.xml><?xml version="1.0" encoding="utf-8"?>
<sst xmlns="http://schemas.openxmlformats.org/spreadsheetml/2006/main" count="652" uniqueCount="220">
  <si>
    <t>PHASE 3 : CONCLUSION ET NOTIFICATION DU MARCHE</t>
  </si>
  <si>
    <t>IDENTIFICATION DU PROJET/MARCHE</t>
  </si>
  <si>
    <t>Coût Total</t>
  </si>
  <si>
    <t>PLAN DE PASSATION DES MARCHES</t>
  </si>
  <si>
    <t>Approbation du Contrat</t>
  </si>
  <si>
    <t>Montant du Contrat</t>
  </si>
  <si>
    <t>Date début travaux</t>
  </si>
  <si>
    <t>Code Budget</t>
  </si>
  <si>
    <t>Méthodes de paasation</t>
  </si>
  <si>
    <t xml:space="preserve">N° Appel d'Offres </t>
  </si>
  <si>
    <t>Elaboration du DAO</t>
  </si>
  <si>
    <t xml:space="preserve">Publication  AAO   </t>
  </si>
  <si>
    <t xml:space="preserve">N° AMI </t>
  </si>
  <si>
    <t>PHASE 1 : PROCEDURE DE PRESELECTION</t>
  </si>
  <si>
    <t>Date début Prestations</t>
  </si>
  <si>
    <t>Date limite dépôt Offres</t>
  </si>
  <si>
    <t>Numéro</t>
  </si>
  <si>
    <t>Intitulé du Projet/Marché</t>
  </si>
  <si>
    <t>IDENTIFICATION DU PROJET / MARCHE</t>
  </si>
  <si>
    <t>Prévisions</t>
  </si>
  <si>
    <t>Réalisations</t>
  </si>
  <si>
    <t xml:space="preserve"> Prévisions et Réalisations</t>
  </si>
  <si>
    <t>PHASE 1 : PROCEDURE D'APPEL D'OFFRES</t>
  </si>
  <si>
    <t>PHASE 2 : EVALUATION DES OFFRES</t>
  </si>
  <si>
    <t>Non Objection sur DAO</t>
  </si>
  <si>
    <t>Méthodes de passation</t>
  </si>
  <si>
    <t>Autorité contractante :</t>
  </si>
  <si>
    <t>Exercice budgétaire:</t>
  </si>
  <si>
    <t>Ordonnateur:</t>
  </si>
  <si>
    <t>Journaux  de publication  de référence et site Internet:</t>
  </si>
  <si>
    <t>Autorité approbatrice:</t>
  </si>
  <si>
    <t xml:space="preserve"> </t>
  </si>
  <si>
    <t>Approbation du plan de passation des marchés</t>
  </si>
  <si>
    <t>PTF : Partenaire Technique et Financier</t>
  </si>
  <si>
    <t>TDR : Terme de référence</t>
  </si>
  <si>
    <t>JMP : Journal des Marchés Publics</t>
  </si>
  <si>
    <t>DAO : Dossier d’Appel d’Offres</t>
  </si>
  <si>
    <t>DP : Demande de Proposition</t>
  </si>
  <si>
    <t>CPM : Commission de Passation des Marchés</t>
  </si>
  <si>
    <t xml:space="preserve">ANO : Avis de Non Objection </t>
  </si>
  <si>
    <t>Mode de Passation</t>
  </si>
  <si>
    <t>AOO</t>
  </si>
  <si>
    <t>Appel d'Offres Ouvert</t>
  </si>
  <si>
    <t>AOR</t>
  </si>
  <si>
    <t>Appel d'Offres Restreint</t>
  </si>
  <si>
    <t>RC</t>
  </si>
  <si>
    <t>Reconduction</t>
  </si>
  <si>
    <t>ED</t>
  </si>
  <si>
    <t>Entente Directe</t>
  </si>
  <si>
    <t>CR</t>
  </si>
  <si>
    <t>Consultation Restreinte</t>
  </si>
  <si>
    <t>Code Marché</t>
  </si>
  <si>
    <t>Nature de Marché</t>
  </si>
  <si>
    <t>Délégations de Service Public</t>
  </si>
  <si>
    <t>Fournitures</t>
  </si>
  <si>
    <t>Travaux</t>
  </si>
  <si>
    <t>Prestations intellectuelles</t>
  </si>
  <si>
    <t>Type de Financement</t>
  </si>
  <si>
    <t>BND</t>
  </si>
  <si>
    <t>Budget National et Autres Financements Intérieurs</t>
  </si>
  <si>
    <t>FINEX</t>
  </si>
  <si>
    <t>Financement Extérieur</t>
  </si>
  <si>
    <t>CONJOINT</t>
  </si>
  <si>
    <t>Financement Conjoint</t>
  </si>
  <si>
    <t>Montant du Contrat en GNF</t>
  </si>
  <si>
    <t>Montant Budget GNF</t>
  </si>
  <si>
    <t>Date fin travaux</t>
  </si>
  <si>
    <t>Montant budget GNF</t>
  </si>
  <si>
    <t>Date de fin des prestations</t>
  </si>
  <si>
    <t>12 j</t>
  </si>
  <si>
    <t>30 ou 45 j</t>
  </si>
  <si>
    <t>15 j</t>
  </si>
  <si>
    <t>3 j</t>
  </si>
  <si>
    <t>12j</t>
  </si>
  <si>
    <t>Signature du marché</t>
  </si>
  <si>
    <t>7 j</t>
  </si>
  <si>
    <t>Autorité Approbatrice</t>
  </si>
  <si>
    <t>Date limite dépôt Offres/ouverture des plis</t>
  </si>
  <si>
    <t>Publication attribution/Notification provisoire</t>
  </si>
  <si>
    <t>mois</t>
  </si>
  <si>
    <t>PHASE 4 : EXECUTION DU MARCHE</t>
  </si>
  <si>
    <t>Enregistrement /Immatriculation du marché</t>
  </si>
  <si>
    <t>Non Objection sur Rap. d'Evaluation</t>
  </si>
  <si>
    <t>Ouverture /Evaluation des offres</t>
  </si>
  <si>
    <t>MARCHES DE FOURNITURE SANS PRE QUALIFICATION</t>
  </si>
  <si>
    <t>Préparation TDR et DP</t>
  </si>
  <si>
    <t>Non Objection sur TDR</t>
  </si>
  <si>
    <t xml:space="preserve">Ouverture /Evaluation des MI </t>
  </si>
  <si>
    <t>PHASE 2 : PROCEDURE DE SELECTION</t>
  </si>
  <si>
    <t>Ouverture /Evaluation des propositions techniques</t>
  </si>
  <si>
    <t>Envoi DP aux candidats de la liste restreinte</t>
  </si>
  <si>
    <t>Date limite de dépôt des propoditions (tech et finan)</t>
  </si>
  <si>
    <t>Non Objection sur rapport Prop. Techn.</t>
  </si>
  <si>
    <t>Ouverture /Evaluation des propositions financières</t>
  </si>
  <si>
    <t>Non Objection sur rapport combinée PT/PF</t>
  </si>
  <si>
    <t>Publication attribution      /Notification provisoire</t>
  </si>
  <si>
    <t>Non Objection sur le contrat négocié</t>
  </si>
  <si>
    <t>5 j</t>
  </si>
  <si>
    <t>PHASE 1 : PROCEDURE DE CONSULTATION</t>
  </si>
  <si>
    <t>3 ou 5 j</t>
  </si>
  <si>
    <t>10 j</t>
  </si>
  <si>
    <t>Notification du marché approuvé</t>
  </si>
  <si>
    <t>Enregistrement /Immatriculation et notification du marché</t>
  </si>
  <si>
    <t xml:space="preserve"> Négociation et mise en forme du contrat</t>
  </si>
  <si>
    <t>5 J</t>
  </si>
  <si>
    <t>Publication Avis à Manifestation d'Interet (MI)</t>
  </si>
  <si>
    <t>30 ou 45 J</t>
  </si>
  <si>
    <t>3 ou 7 j</t>
  </si>
  <si>
    <t>ANO sur le rapport d'évaluation</t>
  </si>
  <si>
    <t xml:space="preserve">Ouverture /Evaluation des offres </t>
  </si>
  <si>
    <t>ANO sur le projet de contrat</t>
  </si>
  <si>
    <t>Mise en forme du  contrat</t>
  </si>
  <si>
    <t>Signature et Approbation du Contrat</t>
  </si>
  <si>
    <t>Mise en forme du projet de contrat</t>
  </si>
  <si>
    <t>Non Objection sur le projet de contrat</t>
  </si>
  <si>
    <t xml:space="preserve">Transmission du Dossier de Consultation </t>
  </si>
  <si>
    <t xml:space="preserve">ANO sur le Dossier de Consultation </t>
  </si>
  <si>
    <t xml:space="preserve">Elaboration du Dossier de Consultation </t>
  </si>
  <si>
    <t xml:space="preserve">N° Demande de cotation </t>
  </si>
  <si>
    <t>Non Objection sur le rapport et sur DP</t>
  </si>
  <si>
    <t>15 J</t>
  </si>
  <si>
    <t>MARCHES DE TRAVAUX  SANS PRE QUALIFICATION</t>
  </si>
  <si>
    <t>Publication attribution/ Notification provisoire</t>
  </si>
  <si>
    <t>MARCHES DE FOURNITURE SANS REVUE PREALABLE PAR LA DNCMP / DEMANDE DE COTATION</t>
  </si>
  <si>
    <t>DC</t>
  </si>
  <si>
    <t>MARCHES DE PRESTATIONS INTELLECTUELLES</t>
  </si>
  <si>
    <t>JAO, HOROYA, OBSERVATEURS et www.armpguinee.org</t>
  </si>
  <si>
    <t>MINISTRE</t>
  </si>
  <si>
    <t>DNCMP</t>
  </si>
  <si>
    <t xml:space="preserve">DC </t>
  </si>
  <si>
    <t xml:space="preserve">Demande de Cotation </t>
  </si>
  <si>
    <t>Montant Budget GNF/US</t>
  </si>
  <si>
    <t>08/3/1/0/10/00</t>
  </si>
  <si>
    <t xml:space="preserve">MINISTERE DU PLAN ET DE LA COOPERATION INTERNATIONNELLE </t>
  </si>
  <si>
    <t>08/3/1/2/10/00</t>
  </si>
  <si>
    <t>08/3/1/3/10/00</t>
  </si>
  <si>
    <t>08/3/3/6/11/00</t>
  </si>
  <si>
    <t>08/5/1/1/11/99</t>
  </si>
  <si>
    <t>08/5/1/1/10/1</t>
  </si>
  <si>
    <t>08/5/1/1/11/1/99</t>
  </si>
  <si>
    <t>08/5/1/1/11/3</t>
  </si>
  <si>
    <t>08/5/1/1/10/8</t>
  </si>
  <si>
    <t>08/5/1/1/11/5</t>
  </si>
  <si>
    <t>08/5/1/2/10/0</t>
  </si>
  <si>
    <t>08/3/3/6/10/0</t>
  </si>
  <si>
    <t>08/3/3/6/11/0</t>
  </si>
  <si>
    <t>08/3/7/1/10/0</t>
  </si>
  <si>
    <t>08/3/3/3/0/0</t>
  </si>
  <si>
    <t>08/3/1/5/10/0</t>
  </si>
  <si>
    <t>08/3/3/9/99/0</t>
  </si>
  <si>
    <t xml:space="preserve"> 08/3/8/1/10/0</t>
  </si>
  <si>
    <t>08/3/8/2/10/0</t>
  </si>
  <si>
    <t>08/3/3/0/10/0</t>
  </si>
  <si>
    <t>08/3/5/2/10/0</t>
  </si>
  <si>
    <t>Direction Générale du Contrôle des Marchés Publics (DGCMP)</t>
  </si>
  <si>
    <t>08/5/1/1/11/1</t>
  </si>
  <si>
    <t>Autres  Acquisitions, Installations D'Infrastructures, Machines Et Équipement Projet d'Appui aux FDES -TTC</t>
  </si>
  <si>
    <t>Bâtiments À Usage Administratif Projet de Rénovation Bâtiment de l'ex Ministère de la coopération</t>
  </si>
  <si>
    <t>Achats De Pré-Imprimés(Cabinet -Sce Centrx,Direc.Natio.du.Plan.et.de.la.Prosp; Direc.Natio.des.Organ.Inter; DGCS; BTAP; IRPC; PMRIF(EPAMORIFE) )</t>
  </si>
  <si>
    <t xml:space="preserve">Achats De Fournitures Et Petits Matériels Bureau (Cabinet, DNPP; DNPD; DNOI; DGCS; BTAP; IRPC; ADD) </t>
  </si>
  <si>
    <t>Achats De Fournitures Informatiques (CABINET; DNPP; DNPD; DNOI; DGCS; BTAP; ADD)</t>
  </si>
  <si>
    <t xml:space="preserve">  </t>
  </si>
  <si>
    <t>Achats De Documentation (DNPP; BTAP)</t>
  </si>
  <si>
    <t>Frais De Réunions, Conférences (DNPP; DNPD; SRA; ADD; PMRIF Etp (EPAMORIFE)</t>
  </si>
  <si>
    <t>Frais De Cérémonies Et Réceptions (DNPD; ADD)</t>
  </si>
  <si>
    <t>Frais De Transit Et Manutention (Coopération)</t>
  </si>
  <si>
    <t>Matériel De Transport (Projet d'Appui aux FDES -TTC)</t>
  </si>
  <si>
    <t>Matériel De Transport (Appui à la dividende démographique)</t>
  </si>
  <si>
    <t>Achats De Fournitures Et Petits Matériels Bureau (Projet Autonomisation des femmes / filles et le Dividende démographique (SWEDD2))</t>
  </si>
  <si>
    <t>08/3/3/6/10/00</t>
  </si>
  <si>
    <t>Frais De Formations,Séminaires Et Stages (Projet Autonomisation des femmes / filles et le Dividende démographique (SWEDD2)</t>
  </si>
  <si>
    <t>08/3/6/1/10/00</t>
  </si>
  <si>
    <t>08/3/6/1/11/00</t>
  </si>
  <si>
    <t>Frais De Déplacements Définitifs À L'Intérieur (Projet Autonomisation des femmes / filles et le Dividende démographique (SWEDD2))</t>
  </si>
  <si>
    <t>Frais De Déplacements Définitifs De L'Extérieur (Projet Autonomisation des femmes / filles et le Dividende démographique (SWEDD2))</t>
  </si>
  <si>
    <t>Consommation Electricité (Projet d'assistance technique à l'emploi des jeune)</t>
  </si>
  <si>
    <t>Location De Bâtiments À Usage Administratif (Projet d'assistance technique à l'emploi des jeune)</t>
  </si>
  <si>
    <t>Frais D'Assurances (Direc.Natio.de.la.Popul.et.du.Dével)</t>
  </si>
  <si>
    <t>Achats De Petit Outillage Et Fournitures D'Atelier (Appui à la dividende démographique)</t>
  </si>
  <si>
    <t>Frais De Formations,Séminaires Et Stages (Direc.Natio.de.la.Popul.et.du.Dével; SRA; ADD; Projet d'assistance technique à l'emploi des jeune; Prjt Mob. Res Inter. et formali. Etp (EPAMORIFE)</t>
  </si>
  <si>
    <t>Etudes (Etude et de construction du centre de formation; Projet de Rénovation Bâtiment de l'ex Ministère de la coopération)</t>
  </si>
  <si>
    <t>Autres  Acquisitions, Installations D'Infrastructures, Machines Et Équipement (Cabinet -Sce Centrx)</t>
  </si>
  <si>
    <t>Bâtiments À Usage Administratif (Construction Siège l'INS/DNIP -Sce Centrx)</t>
  </si>
  <si>
    <t>Matériel Et Mobilier De Bureau (Prjt Mob. Res Inter. et formali. Etp (EPAMORIFE)-Sce Centrx)</t>
  </si>
  <si>
    <t>Matériel Informatique (Prjt Mob. Res Inter. et formali. Etp (EPAMORIFE)-Sce Centrx)</t>
  </si>
  <si>
    <t>Entretien Et Réparation Matériel Informatique (Appui à la dividende démographique)</t>
  </si>
  <si>
    <t>Entretien Et Réparation Véhicule Automobile (Appui à la dividende démographique)</t>
  </si>
  <si>
    <t>Achats De Pré-Imprimés (Prjt Mob. Res Inter. et formali. Etp (EPAMORIFE)-Sce Centrx)</t>
  </si>
  <si>
    <t>Assistance Technique (Prjt Mob. Res Inter. et formali. Etp (EPAMORIFE)</t>
  </si>
  <si>
    <t>Frais De Formations,Séminaires Et Stages (Prjt Mob. Res Inter. et formali. Etp (EPAMORIFE)</t>
  </si>
  <si>
    <t>Frais De Réunions, Conférences (Prjt Mob. Res Inter. et formali. Etp (EPAMORIFE)</t>
  </si>
  <si>
    <t>Achats Autres Fournitures De Service (Prjt Mob. Res Inter. et formali. Etp (EPAMORIFE)</t>
  </si>
  <si>
    <t>08/3/3/9/99/00</t>
  </si>
  <si>
    <t>08/3/10/10/00</t>
  </si>
  <si>
    <t>Bâtiments À Usage Administratif (Réhab Services Déconcentré du Min.Plan -TTC)</t>
  </si>
  <si>
    <t>Supervision Des Travaux (Réhab Services Déconcentré du Min.Plan -TTC)</t>
  </si>
  <si>
    <t>08/5/1/2/14/0</t>
  </si>
  <si>
    <t>Supervision Des Travaux (Etude et de construction du centre de formation; Projet de Rénovation Bâtiment de l'ex Ministère de la coopération)</t>
  </si>
  <si>
    <t>Achats Autres Fournitures De Service (Schémas régionaux d'aménagement)</t>
  </si>
  <si>
    <t>Frais De Réunions, Conférences (Schémas régionaux d'aménagement)</t>
  </si>
  <si>
    <t xml:space="preserve"> Achats De Fournitures Et Petits Matériels Bureau (Appui à la dividende démographique)</t>
  </si>
  <si>
    <t>08/3/1/2/10/0</t>
  </si>
  <si>
    <t>Achats De Fournitures Informatiques (Appui à la dividende démographique)</t>
  </si>
  <si>
    <t>08/3/1/3/10/0</t>
  </si>
  <si>
    <t>Frais De Formations,Séminaires Et Stages (Appui à la dividende démographique)</t>
  </si>
  <si>
    <t>Frais De Réunions, Conférences (Appui à la dividende démographique)</t>
  </si>
  <si>
    <t>Frais De Cérémonies Et Réceptions (Appui à la dividende démographique)</t>
  </si>
  <si>
    <t>Frais De Formations,Séminaires Et Stages (Projet d'assistance technique à l'emploi des jeune-Sce Centrx)</t>
  </si>
  <si>
    <t>Frais De Réunions, Conférences (Projet d'assistance technique à l'emploi des jeune-Sce Centrx)</t>
  </si>
  <si>
    <t>08/3/5/3/10/0</t>
  </si>
  <si>
    <t>Frais Postaux (Projet d'assistance technique à l'emploi des jeune-Sce Centrx)</t>
  </si>
  <si>
    <t>Bâtiments À Usage Technique (Prjt Mob. Res Inter. et formali. Etp (EPAMORIFE)-Sce Centrx)</t>
  </si>
  <si>
    <t>08/5/1/1/10/0</t>
  </si>
  <si>
    <t>Frais De Cérémonies Et Réceptions (Projet de coopération sud-sud et de partenariats à)</t>
  </si>
  <si>
    <t>Entretien Et Réparation Véhicule Automobile (Projet de coopération sud-sud et de partenariats à)</t>
  </si>
  <si>
    <t>Installation Technique Et Agencement (Projet de coopération sud-sud et de partenariats à)</t>
  </si>
  <si>
    <t>08/5/1/1/11/10</t>
  </si>
  <si>
    <t>Bâtiments À Usage Administratif (Etude et de construction du centre de formation)</t>
  </si>
  <si>
    <t>Etudes (Etude et de construction du centre de formation)</t>
  </si>
  <si>
    <t>Supervision Des Travaux (Etude et de construction du centre de formation)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</si>
</sst>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F_G_-;\-* #,##0\ _F_G_-;_-* &quot;-&quot;\ _F_G_-;_-@_-"/>
    <numFmt numFmtId="165" formatCode="[$-F800]dddd\,\ mmmm\ dd\,\ yyyy"/>
  </numFmts>
  <fonts count="50" x14ac:knownFonts="1">
    <font>
      <sz val="11"/>
      <color theme="1"/>
      <name val="Calibri"/>
      <family val="2"/>
      <scheme val="minor"/>
    </font>
    <font>
      <b/>
      <sz val="12"/>
      <name val="Bodoni MT Condensed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doni MT Condensed"/>
      <family val="1"/>
    </font>
    <font>
      <b/>
      <sz val="12"/>
      <color indexed="62"/>
      <name val="Bodoni MT Condensed"/>
      <family val="1"/>
    </font>
    <font>
      <b/>
      <sz val="14"/>
      <color indexed="8"/>
      <name val="Times"/>
      <family val="1"/>
    </font>
    <font>
      <b/>
      <sz val="14"/>
      <color indexed="9"/>
      <name val="Arial Narrow"/>
      <family val="2"/>
    </font>
    <font>
      <b/>
      <sz val="13"/>
      <color indexed="9"/>
      <name val="Arial Narrow"/>
      <family val="2"/>
    </font>
    <font>
      <b/>
      <u/>
      <sz val="18"/>
      <color indexed="8"/>
      <name val="Calibri"/>
      <family val="2"/>
    </font>
    <font>
      <b/>
      <i/>
      <sz val="18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indexed="8"/>
      <name val="Arial Narrow"/>
      <family val="2"/>
    </font>
    <font>
      <b/>
      <sz val="13"/>
      <color theme="1"/>
      <name val="Arial Narrow"/>
      <family val="2"/>
    </font>
    <font>
      <b/>
      <sz val="13"/>
      <color indexed="8"/>
      <name val="Arial Narrow"/>
      <family val="2"/>
    </font>
    <font>
      <b/>
      <sz val="13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sz val="16"/>
      <color theme="1"/>
      <name val="Arial"/>
      <family val="2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Bodoni MT Condensed"/>
      <family val="1"/>
    </font>
    <font>
      <b/>
      <sz val="12"/>
      <color rgb="FFFF0000"/>
      <name val="Bodoni MT Condensed"/>
      <family val="1"/>
    </font>
    <font>
      <b/>
      <sz val="12"/>
      <color theme="1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theme="6" tint="-0.249977111117893"/>
      <name val="Arial Narrow"/>
      <family val="2"/>
    </font>
    <font>
      <b/>
      <sz val="1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12"/>
      <color indexed="62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theme="5"/>
      </right>
      <top style="medium">
        <color rgb="FFC0504D"/>
      </top>
      <bottom style="medium">
        <color rgb="FFC0504D"/>
      </bottom>
      <diagonal/>
    </border>
    <border>
      <left/>
      <right style="medium">
        <color theme="5"/>
      </right>
      <top/>
      <bottom/>
      <diagonal/>
    </border>
    <border>
      <left style="medium">
        <color indexed="64"/>
      </left>
      <right/>
      <top style="medium">
        <color rgb="FFC0504D"/>
      </top>
      <bottom style="medium">
        <color rgb="FFC0504D"/>
      </bottom>
      <diagonal/>
    </border>
    <border>
      <left style="medium">
        <color indexed="64"/>
      </left>
      <right/>
      <top style="medium">
        <color rgb="FFC0504D"/>
      </top>
      <bottom style="medium">
        <color indexed="64"/>
      </bottom>
      <diagonal/>
    </border>
    <border>
      <left/>
      <right style="medium">
        <color theme="5"/>
      </right>
      <top style="medium">
        <color rgb="FFC0504D"/>
      </top>
      <bottom style="medium">
        <color indexed="64"/>
      </bottom>
      <diagonal/>
    </border>
    <border>
      <left style="medium">
        <color indexed="64"/>
      </left>
      <right/>
      <top style="medium">
        <color rgb="FF4BACC6"/>
      </top>
      <bottom style="medium">
        <color rgb="FF4BACC6"/>
      </bottom>
      <diagonal/>
    </border>
    <border>
      <left style="medium">
        <color indexed="64"/>
      </left>
      <right/>
      <top style="medium">
        <color rgb="FF4BACC6"/>
      </top>
      <bottom style="medium">
        <color indexed="64"/>
      </bottom>
      <diagonal/>
    </border>
    <border>
      <left style="medium">
        <color indexed="64"/>
      </left>
      <right style="medium">
        <color theme="5"/>
      </right>
      <top style="medium">
        <color indexed="64"/>
      </top>
      <bottom style="medium">
        <color indexed="64"/>
      </bottom>
      <diagonal/>
    </border>
    <border>
      <left style="medium">
        <color theme="5"/>
      </left>
      <right style="medium">
        <color theme="5"/>
      </right>
      <top style="medium">
        <color indexed="64"/>
      </top>
      <bottom style="medium">
        <color indexed="64"/>
      </bottom>
      <diagonal/>
    </border>
    <border>
      <left style="medium">
        <color theme="5"/>
      </left>
      <right/>
      <top style="medium">
        <color indexed="64"/>
      </top>
      <bottom style="medium">
        <color indexed="64"/>
      </bottom>
      <diagonal/>
    </border>
    <border>
      <left style="medium">
        <color theme="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8"/>
      </right>
      <top style="medium">
        <color indexed="64"/>
      </top>
      <bottom/>
      <diagonal/>
    </border>
    <border>
      <left style="medium">
        <color theme="8"/>
      </left>
      <right/>
      <top style="medium">
        <color indexed="64"/>
      </top>
      <bottom style="medium">
        <color theme="8"/>
      </bottom>
      <diagonal/>
    </border>
    <border>
      <left/>
      <right/>
      <top style="medium">
        <color indexed="64"/>
      </top>
      <bottom style="medium">
        <color theme="8"/>
      </bottom>
      <diagonal/>
    </border>
    <border>
      <left/>
      <right style="medium">
        <color indexed="64"/>
      </right>
      <top style="medium">
        <color indexed="64"/>
      </top>
      <bottom style="medium">
        <color theme="8"/>
      </bottom>
      <diagonal/>
    </border>
    <border>
      <left style="medium">
        <color theme="5"/>
      </left>
      <right/>
      <top style="thin">
        <color indexed="64"/>
      </top>
      <bottom style="medium">
        <color theme="5"/>
      </bottom>
      <diagonal/>
    </border>
    <border>
      <left/>
      <right/>
      <top style="thin">
        <color indexed="64"/>
      </top>
      <bottom style="medium">
        <color theme="5"/>
      </bottom>
      <diagonal/>
    </border>
    <border>
      <left/>
      <right style="medium">
        <color indexed="64"/>
      </right>
      <top style="thin">
        <color indexed="64"/>
      </top>
      <bottom style="medium">
        <color theme="5"/>
      </bottom>
      <diagonal/>
    </border>
    <border>
      <left style="medium">
        <color indexed="64"/>
      </left>
      <right/>
      <top/>
      <bottom style="medium">
        <color rgb="FF4BACC6"/>
      </bottom>
      <diagonal/>
    </border>
    <border>
      <left/>
      <right style="medium">
        <color theme="8"/>
      </right>
      <top/>
      <bottom style="medium">
        <color rgb="FF4BACC6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indexed="64"/>
      </right>
      <top style="medium">
        <color theme="8"/>
      </top>
      <bottom style="medium">
        <color theme="8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 style="medium">
        <color indexed="64"/>
      </right>
      <top style="medium">
        <color theme="5"/>
      </top>
      <bottom style="medium">
        <color theme="5"/>
      </bottom>
      <diagonal/>
    </border>
    <border>
      <left/>
      <right style="medium">
        <color theme="8"/>
      </right>
      <top style="medium">
        <color rgb="FF4BACC6"/>
      </top>
      <bottom style="medium">
        <color rgb="FF4BACC6"/>
      </bottom>
      <diagonal/>
    </border>
    <border>
      <left style="medium">
        <color theme="8"/>
      </left>
      <right/>
      <top style="medium">
        <color theme="8"/>
      </top>
      <bottom style="medium">
        <color indexed="64"/>
      </bottom>
      <diagonal/>
    </border>
    <border>
      <left/>
      <right/>
      <top style="medium">
        <color theme="8"/>
      </top>
      <bottom style="medium">
        <color indexed="64"/>
      </bottom>
      <diagonal/>
    </border>
    <border>
      <left/>
      <right style="medium">
        <color indexed="64"/>
      </right>
      <top style="medium">
        <color theme="8"/>
      </top>
      <bottom style="medium">
        <color indexed="64"/>
      </bottom>
      <diagonal/>
    </border>
    <border>
      <left/>
      <right style="medium">
        <color theme="8"/>
      </right>
      <top style="medium">
        <color rgb="FF4BACC6"/>
      </top>
      <bottom style="medium">
        <color indexed="64"/>
      </bottom>
      <diagonal/>
    </border>
    <border>
      <left style="medium">
        <color theme="5"/>
      </left>
      <right/>
      <top style="medium">
        <color theme="5"/>
      </top>
      <bottom style="medium">
        <color indexed="64"/>
      </bottom>
      <diagonal/>
    </border>
    <border>
      <left/>
      <right/>
      <top style="medium">
        <color theme="5"/>
      </top>
      <bottom style="medium">
        <color indexed="64"/>
      </bottom>
      <diagonal/>
    </border>
    <border>
      <left/>
      <right style="medium">
        <color indexed="64"/>
      </right>
      <top style="medium">
        <color theme="5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0" fillId="0" borderId="0" applyFont="0" applyFill="0" applyBorder="0" applyAlignment="0" applyProtection="0"/>
  </cellStyleXfs>
  <cellXfs count="448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0" xfId="0" applyFont="1"/>
    <xf numFmtId="0" fontId="11" fillId="0" borderId="0" xfId="0" applyFont="1"/>
    <xf numFmtId="0" fontId="17" fillId="0" borderId="59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7" fillId="9" borderId="60" xfId="0" applyFont="1" applyFill="1" applyBorder="1" applyAlignment="1">
      <alignment horizontal="center" vertical="center" wrapText="1"/>
    </xf>
    <xf numFmtId="0" fontId="17" fillId="9" borderId="6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10" borderId="0" xfId="0" applyFont="1" applyFill="1"/>
    <xf numFmtId="3" fontId="7" fillId="2" borderId="7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0" fontId="6" fillId="11" borderId="7" xfId="0" applyFont="1" applyFill="1" applyBorder="1" applyAlignment="1">
      <alignment wrapText="1"/>
    </xf>
    <xf numFmtId="0" fontId="7" fillId="2" borderId="27" xfId="0" applyFont="1" applyFill="1" applyBorder="1" applyAlignment="1">
      <alignment horizontal="center"/>
    </xf>
    <xf numFmtId="0" fontId="19" fillId="9" borderId="62" xfId="0" applyFont="1" applyFill="1" applyBorder="1" applyAlignment="1">
      <alignment horizontal="center" vertical="center" wrapText="1"/>
    </xf>
    <xf numFmtId="0" fontId="19" fillId="9" borderId="31" xfId="0" applyFont="1" applyFill="1" applyBorder="1" applyAlignment="1">
      <alignment horizontal="center" vertical="center" wrapText="1"/>
    </xf>
    <xf numFmtId="0" fontId="19" fillId="9" borderId="63" xfId="0" applyFont="1" applyFill="1" applyBorder="1" applyAlignment="1">
      <alignment horizontal="center" vertical="center" wrapText="1"/>
    </xf>
    <xf numFmtId="0" fontId="17" fillId="9" borderId="64" xfId="0" applyFont="1" applyFill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20" fillId="0" borderId="0" xfId="0" applyFont="1" applyAlignment="1">
      <alignment horizontal="center"/>
    </xf>
    <xf numFmtId="0" fontId="20" fillId="10" borderId="0" xfId="0" applyFont="1" applyFill="1" applyAlignment="1">
      <alignment horizontal="center" vertical="center"/>
    </xf>
    <xf numFmtId="0" fontId="21" fillId="0" borderId="59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2" fillId="9" borderId="62" xfId="0" applyFont="1" applyFill="1" applyBorder="1" applyAlignment="1">
      <alignment horizontal="center" vertical="center" wrapText="1"/>
    </xf>
    <xf numFmtId="0" fontId="21" fillId="9" borderId="60" xfId="0" applyFont="1" applyFill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9" borderId="31" xfId="0" applyFont="1" applyFill="1" applyBorder="1" applyAlignment="1">
      <alignment horizontal="center" vertical="center" wrapText="1"/>
    </xf>
    <xf numFmtId="0" fontId="21" fillId="9" borderId="61" xfId="0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22" fillId="9" borderId="63" xfId="0" applyFont="1" applyFill="1" applyBorder="1" applyAlignment="1">
      <alignment horizontal="center" vertical="center" wrapText="1"/>
    </xf>
    <xf numFmtId="0" fontId="21" fillId="9" borderId="64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/>
    </xf>
    <xf numFmtId="0" fontId="1" fillId="3" borderId="96" xfId="0" applyFont="1" applyFill="1" applyBorder="1" applyAlignment="1">
      <alignment horizontal="center" vertical="center" wrapText="1"/>
    </xf>
    <xf numFmtId="3" fontId="7" fillId="2" borderId="30" xfId="0" applyNumberFormat="1" applyFont="1" applyFill="1" applyBorder="1" applyAlignment="1">
      <alignment horizontal="center"/>
    </xf>
    <xf numFmtId="3" fontId="7" fillId="2" borderId="96" xfId="0" applyNumberFormat="1" applyFont="1" applyFill="1" applyBorder="1" applyAlignment="1">
      <alignment horizontal="center"/>
    </xf>
    <xf numFmtId="0" fontId="6" fillId="5" borderId="95" xfId="0" applyFont="1" applyFill="1" applyBorder="1" applyAlignment="1">
      <alignment horizontal="center" vertical="center"/>
    </xf>
    <xf numFmtId="0" fontId="7" fillId="2" borderId="103" xfId="0" applyFont="1" applyFill="1" applyBorder="1" applyAlignment="1">
      <alignment horizontal="center"/>
    </xf>
    <xf numFmtId="0" fontId="1" fillId="2" borderId="101" xfId="0" applyFont="1" applyFill="1" applyBorder="1" applyAlignment="1">
      <alignment horizontal="center"/>
    </xf>
    <xf numFmtId="3" fontId="7" fillId="2" borderId="103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3" fontId="7" fillId="2" borderId="105" xfId="0" applyNumberFormat="1" applyFont="1" applyFill="1" applyBorder="1" applyAlignment="1">
      <alignment horizontal="center"/>
    </xf>
    <xf numFmtId="3" fontId="1" fillId="2" borderId="25" xfId="0" applyNumberFormat="1" applyFont="1" applyFill="1" applyBorder="1" applyAlignment="1">
      <alignment horizontal="center"/>
    </xf>
    <xf numFmtId="0" fontId="1" fillId="2" borderId="107" xfId="0" applyFont="1" applyFill="1" applyBorder="1" applyAlignment="1">
      <alignment horizontal="center"/>
    </xf>
    <xf numFmtId="0" fontId="1" fillId="3" borderId="108" xfId="0" applyFont="1" applyFill="1" applyBorder="1" applyAlignment="1">
      <alignment horizontal="center" vertical="center" wrapText="1"/>
    </xf>
    <xf numFmtId="0" fontId="1" fillId="3" borderId="106" xfId="0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center" vertical="center"/>
    </xf>
    <xf numFmtId="0" fontId="8" fillId="0" borderId="94" xfId="0" applyFont="1" applyBorder="1"/>
    <xf numFmtId="3" fontId="27" fillId="12" borderId="25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0" fontId="26" fillId="6" borderId="7" xfId="0" applyFont="1" applyFill="1" applyBorder="1" applyAlignment="1">
      <alignment horizontal="center" vertical="center"/>
    </xf>
    <xf numFmtId="0" fontId="26" fillId="5" borderId="7" xfId="0" applyFont="1" applyFill="1" applyBorder="1" applyAlignment="1">
      <alignment horizontal="center" vertical="center"/>
    </xf>
    <xf numFmtId="0" fontId="29" fillId="10" borderId="0" xfId="0" applyFont="1" applyFill="1" applyAlignment="1">
      <alignment horizontal="center" vertical="center"/>
    </xf>
    <xf numFmtId="3" fontId="29" fillId="10" borderId="0" xfId="0" applyNumberFormat="1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3" fontId="28" fillId="11" borderId="1" xfId="0" applyNumberFormat="1" applyFont="1" applyFill="1" applyBorder="1" applyAlignment="1">
      <alignment horizontal="center"/>
    </xf>
    <xf numFmtId="0" fontId="6" fillId="10" borderId="95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6" fillId="5" borderId="17" xfId="0" applyFont="1" applyFill="1" applyBorder="1" applyAlignment="1">
      <alignment horizontal="center" vertical="center"/>
    </xf>
    <xf numFmtId="0" fontId="26" fillId="6" borderId="6" xfId="0" applyFont="1" applyFill="1" applyBorder="1" applyAlignment="1">
      <alignment horizontal="center" vertical="center"/>
    </xf>
    <xf numFmtId="0" fontId="26" fillId="10" borderId="6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17" fillId="18" borderId="41" xfId="0" applyFont="1" applyFill="1" applyBorder="1"/>
    <xf numFmtId="0" fontId="17" fillId="18" borderId="15" xfId="0" applyFont="1" applyFill="1" applyBorder="1" applyAlignment="1">
      <alignment horizontal="center"/>
    </xf>
    <xf numFmtId="0" fontId="1" fillId="3" borderId="9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6" fillId="0" borderId="0" xfId="0" applyFont="1"/>
    <xf numFmtId="0" fontId="23" fillId="0" borderId="0" xfId="0" applyFont="1"/>
    <xf numFmtId="0" fontId="16" fillId="0" borderId="0" xfId="0" applyFont="1" applyAlignment="1">
      <alignment horizontal="justify"/>
    </xf>
    <xf numFmtId="0" fontId="1" fillId="2" borderId="41" xfId="0" applyFont="1" applyFill="1" applyBorder="1" applyAlignment="1">
      <alignment horizontal="center"/>
    </xf>
    <xf numFmtId="165" fontId="26" fillId="5" borderId="18" xfId="0" applyNumberFormat="1" applyFont="1" applyFill="1" applyBorder="1" applyAlignment="1">
      <alignment horizontal="center" vertical="center"/>
    </xf>
    <xf numFmtId="165" fontId="26" fillId="5" borderId="19" xfId="0" applyNumberFormat="1" applyFont="1" applyFill="1" applyBorder="1" applyAlignment="1">
      <alignment horizontal="center" vertical="center"/>
    </xf>
    <xf numFmtId="165" fontId="26" fillId="5" borderId="38" xfId="0" applyNumberFormat="1" applyFont="1" applyFill="1" applyBorder="1" applyAlignment="1">
      <alignment horizontal="center" vertical="center"/>
    </xf>
    <xf numFmtId="14" fontId="26" fillId="6" borderId="6" xfId="0" applyNumberFormat="1" applyFont="1" applyFill="1" applyBorder="1" applyAlignment="1">
      <alignment horizontal="center" vertical="center"/>
    </xf>
    <xf numFmtId="0" fontId="26" fillId="6" borderId="6" xfId="0" applyFont="1" applyFill="1" applyBorder="1" applyAlignment="1">
      <alignment horizontal="center"/>
    </xf>
    <xf numFmtId="0" fontId="26" fillId="6" borderId="20" xfId="0" applyFont="1" applyFill="1" applyBorder="1" applyAlignment="1">
      <alignment horizontal="center"/>
    </xf>
    <xf numFmtId="165" fontId="26" fillId="10" borderId="18" xfId="0" applyNumberFormat="1" applyFont="1" applyFill="1" applyBorder="1" applyAlignment="1">
      <alignment horizontal="center" vertical="center"/>
    </xf>
    <xf numFmtId="0" fontId="16" fillId="10" borderId="0" xfId="0" applyFont="1" applyFill="1" applyAlignment="1">
      <alignment horizontal="center"/>
    </xf>
    <xf numFmtId="0" fontId="16" fillId="10" borderId="0" xfId="0" applyFont="1" applyFill="1"/>
    <xf numFmtId="14" fontId="26" fillId="6" borderId="6" xfId="0" applyNumberFormat="1" applyFont="1" applyFill="1" applyBorder="1" applyAlignment="1">
      <alignment horizontal="center"/>
    </xf>
    <xf numFmtId="0" fontId="26" fillId="6" borderId="7" xfId="0" applyFont="1" applyFill="1" applyBorder="1" applyAlignment="1">
      <alignment horizontal="center"/>
    </xf>
    <xf numFmtId="0" fontId="16" fillId="10" borderId="7" xfId="0" applyFont="1" applyFill="1" applyBorder="1"/>
    <xf numFmtId="165" fontId="26" fillId="5" borderId="17" xfId="0" applyNumberFormat="1" applyFont="1" applyFill="1" applyBorder="1" applyAlignment="1">
      <alignment horizontal="center" vertical="center"/>
    </xf>
    <xf numFmtId="165" fontId="26" fillId="17" borderId="7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 indent="1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justify"/>
    </xf>
    <xf numFmtId="3" fontId="21" fillId="0" borderId="0" xfId="0" applyNumberFormat="1" applyFont="1"/>
    <xf numFmtId="165" fontId="26" fillId="10" borderId="16" xfId="0" applyNumberFormat="1" applyFont="1" applyFill="1" applyBorder="1" applyAlignment="1">
      <alignment horizontal="center"/>
    </xf>
    <xf numFmtId="0" fontId="39" fillId="6" borderId="7" xfId="0" applyFont="1" applyFill="1" applyBorder="1" applyAlignment="1">
      <alignment horizontal="center" vertical="center"/>
    </xf>
    <xf numFmtId="165" fontId="26" fillId="10" borderId="17" xfId="0" applyNumberFormat="1" applyFont="1" applyFill="1" applyBorder="1" applyAlignment="1">
      <alignment horizontal="center" vertical="center"/>
    </xf>
    <xf numFmtId="165" fontId="26" fillId="10" borderId="19" xfId="0" applyNumberFormat="1" applyFont="1" applyFill="1" applyBorder="1" applyAlignment="1">
      <alignment horizontal="center" vertical="center"/>
    </xf>
    <xf numFmtId="165" fontId="26" fillId="10" borderId="38" xfId="0" applyNumberFormat="1" applyFont="1" applyFill="1" applyBorder="1" applyAlignment="1">
      <alignment horizontal="center" vertical="center"/>
    </xf>
    <xf numFmtId="165" fontId="26" fillId="10" borderId="7" xfId="0" applyNumberFormat="1" applyFont="1" applyFill="1" applyBorder="1" applyAlignment="1">
      <alignment horizontal="center"/>
    </xf>
    <xf numFmtId="0" fontId="39" fillId="6" borderId="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10" borderId="0" xfId="0" applyFont="1" applyFill="1" applyAlignment="1">
      <alignment horizontal="center"/>
    </xf>
    <xf numFmtId="0" fontId="40" fillId="10" borderId="0" xfId="0" applyFont="1" applyFill="1" applyAlignment="1">
      <alignment horizontal="center" vertical="center"/>
    </xf>
    <xf numFmtId="0" fontId="13" fillId="10" borderId="0" xfId="0" applyFont="1" applyFill="1" applyAlignment="1">
      <alignment horizontal="center" vertical="center"/>
    </xf>
    <xf numFmtId="0" fontId="23" fillId="10" borderId="0" xfId="0" applyFont="1" applyFill="1"/>
    <xf numFmtId="165" fontId="26" fillId="5" borderId="100" xfId="0" applyNumberFormat="1" applyFont="1" applyFill="1" applyBorder="1" applyAlignment="1">
      <alignment horizontal="center" vertical="center"/>
    </xf>
    <xf numFmtId="165" fontId="26" fillId="5" borderId="32" xfId="0" applyNumberFormat="1" applyFont="1" applyFill="1" applyBorder="1" applyAlignment="1">
      <alignment horizontal="center" vertical="center"/>
    </xf>
    <xf numFmtId="165" fontId="42" fillId="17" borderId="7" xfId="0" applyNumberFormat="1" applyFont="1" applyFill="1" applyBorder="1" applyAlignment="1">
      <alignment horizontal="center" vertical="center"/>
    </xf>
    <xf numFmtId="165" fontId="26" fillId="17" borderId="8" xfId="0" applyNumberFormat="1" applyFont="1" applyFill="1" applyBorder="1" applyAlignment="1">
      <alignment horizontal="center" vertical="center"/>
    </xf>
    <xf numFmtId="3" fontId="39" fillId="11" borderId="1" xfId="0" applyNumberFormat="1" applyFont="1" applyFill="1" applyBorder="1" applyAlignment="1">
      <alignment horizontal="center" vertical="center"/>
    </xf>
    <xf numFmtId="0" fontId="39" fillId="11" borderId="1" xfId="0" applyFont="1" applyFill="1" applyBorder="1" applyAlignment="1">
      <alignment horizontal="center" vertical="center"/>
    </xf>
    <xf numFmtId="0" fontId="39" fillId="11" borderId="1" xfId="0" applyFont="1" applyFill="1" applyBorder="1" applyAlignment="1">
      <alignment horizontal="center"/>
    </xf>
    <xf numFmtId="0" fontId="39" fillId="11" borderId="2" xfId="0" applyFont="1" applyFill="1" applyBorder="1" applyAlignment="1">
      <alignment horizontal="center"/>
    </xf>
    <xf numFmtId="0" fontId="16" fillId="0" borderId="94" xfId="0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16" fillId="0" borderId="94" xfId="0" applyFont="1" applyBorder="1"/>
    <xf numFmtId="0" fontId="16" fillId="0" borderId="94" xfId="0" applyFont="1" applyBorder="1" applyAlignment="1">
      <alignment horizontal="justify"/>
    </xf>
    <xf numFmtId="0" fontId="16" fillId="0" borderId="7" xfId="0" applyFont="1" applyBorder="1"/>
    <xf numFmtId="0" fontId="44" fillId="0" borderId="0" xfId="0" applyFont="1"/>
    <xf numFmtId="0" fontId="46" fillId="3" borderId="28" xfId="0" applyFont="1" applyFill="1" applyBorder="1" applyAlignment="1">
      <alignment horizontal="center" vertical="center" wrapText="1"/>
    </xf>
    <xf numFmtId="0" fontId="46" fillId="3" borderId="11" xfId="0" applyFont="1" applyFill="1" applyBorder="1" applyAlignment="1">
      <alignment horizontal="center" vertical="center" wrapText="1"/>
    </xf>
    <xf numFmtId="0" fontId="46" fillId="3" borderId="16" xfId="0" applyFont="1" applyFill="1" applyBorder="1" applyAlignment="1">
      <alignment horizontal="center" vertical="center" wrapText="1"/>
    </xf>
    <xf numFmtId="0" fontId="46" fillId="3" borderId="6" xfId="0" applyFont="1" applyFill="1" applyBorder="1" applyAlignment="1">
      <alignment horizontal="center" vertical="center" wrapText="1"/>
    </xf>
    <xf numFmtId="0" fontId="46" fillId="3" borderId="7" xfId="0" applyFont="1" applyFill="1" applyBorder="1" applyAlignment="1">
      <alignment horizontal="center" vertical="center" wrapText="1"/>
    </xf>
    <xf numFmtId="0" fontId="46" fillId="3" borderId="8" xfId="0" applyFont="1" applyFill="1" applyBorder="1" applyAlignment="1">
      <alignment horizontal="center" vertical="center" wrapText="1"/>
    </xf>
    <xf numFmtId="0" fontId="46" fillId="3" borderId="17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7" fillId="2" borderId="4" xfId="0" applyFont="1" applyFill="1" applyBorder="1" applyAlignment="1">
      <alignment horizontal="center"/>
    </xf>
    <xf numFmtId="0" fontId="47" fillId="2" borderId="12" xfId="0" applyFont="1" applyFill="1" applyBorder="1" applyAlignment="1">
      <alignment horizontal="center"/>
    </xf>
    <xf numFmtId="0" fontId="47" fillId="2" borderId="13" xfId="0" applyFont="1" applyFill="1" applyBorder="1" applyAlignment="1">
      <alignment horizontal="center"/>
    </xf>
    <xf numFmtId="0" fontId="47" fillId="2" borderId="27" xfId="0" applyFont="1" applyFill="1" applyBorder="1" applyAlignment="1">
      <alignment horizontal="center"/>
    </xf>
    <xf numFmtId="0" fontId="41" fillId="2" borderId="26" xfId="0" applyFont="1" applyFill="1" applyBorder="1" applyAlignment="1">
      <alignment horizontal="center"/>
    </xf>
    <xf numFmtId="0" fontId="47" fillId="2" borderId="3" xfId="0" applyFont="1" applyFill="1" applyBorder="1" applyAlignment="1">
      <alignment horizontal="center"/>
    </xf>
    <xf numFmtId="0" fontId="47" fillId="2" borderId="1" xfId="0" applyFont="1" applyFill="1" applyBorder="1" applyAlignment="1">
      <alignment horizontal="center"/>
    </xf>
    <xf numFmtId="3" fontId="41" fillId="2" borderId="1" xfId="0" applyNumberFormat="1" applyFont="1" applyFill="1" applyBorder="1" applyAlignment="1">
      <alignment horizontal="center"/>
    </xf>
    <xf numFmtId="0" fontId="41" fillId="2" borderId="2" xfId="0" applyFont="1" applyFill="1" applyBorder="1" applyAlignment="1">
      <alignment horizontal="center"/>
    </xf>
    <xf numFmtId="0" fontId="48" fillId="12" borderId="25" xfId="0" applyFont="1" applyFill="1" applyBorder="1" applyAlignment="1">
      <alignment horizontal="center" vertical="center" wrapText="1"/>
    </xf>
    <xf numFmtId="0" fontId="48" fillId="12" borderId="30" xfId="0" applyFont="1" applyFill="1" applyBorder="1" applyAlignment="1">
      <alignment horizontal="center" vertical="center" wrapText="1"/>
    </xf>
    <xf numFmtId="0" fontId="44" fillId="12" borderId="13" xfId="0" applyFont="1" applyFill="1" applyBorder="1"/>
    <xf numFmtId="0" fontId="44" fillId="12" borderId="25" xfId="0" applyFont="1" applyFill="1" applyBorder="1"/>
    <xf numFmtId="0" fontId="44" fillId="12" borderId="26" xfId="0" applyFont="1" applyFill="1" applyBorder="1"/>
    <xf numFmtId="0" fontId="44" fillId="12" borderId="27" xfId="0" applyFont="1" applyFill="1" applyBorder="1"/>
    <xf numFmtId="0" fontId="41" fillId="3" borderId="11" xfId="0" applyFont="1" applyFill="1" applyBorder="1" applyAlignment="1">
      <alignment horizontal="center" vertical="center" wrapText="1"/>
    </xf>
    <xf numFmtId="0" fontId="41" fillId="3" borderId="16" xfId="0" applyFont="1" applyFill="1" applyBorder="1" applyAlignment="1">
      <alignment horizontal="center" vertical="center" wrapText="1"/>
    </xf>
    <xf numFmtId="0" fontId="41" fillId="3" borderId="32" xfId="0" applyFont="1" applyFill="1" applyBorder="1" applyAlignment="1">
      <alignment horizontal="center" vertical="center" wrapText="1"/>
    </xf>
    <xf numFmtId="0" fontId="41" fillId="3" borderId="33" xfId="0" applyFont="1" applyFill="1" applyBorder="1" applyAlignment="1">
      <alignment horizontal="center" vertical="center" wrapText="1"/>
    </xf>
    <xf numFmtId="0" fontId="41" fillId="3" borderId="28" xfId="0" applyFont="1" applyFill="1" applyBorder="1" applyAlignment="1">
      <alignment horizontal="center" vertical="center" wrapText="1"/>
    </xf>
    <xf numFmtId="3" fontId="47" fillId="2" borderId="21" xfId="0" applyNumberFormat="1" applyFont="1" applyFill="1" applyBorder="1" applyAlignment="1">
      <alignment horizontal="center"/>
    </xf>
    <xf numFmtId="0" fontId="47" fillId="2" borderId="21" xfId="0" applyFont="1" applyFill="1" applyBorder="1" applyAlignment="1">
      <alignment horizontal="center"/>
    </xf>
    <xf numFmtId="0" fontId="47" fillId="2" borderId="22" xfId="0" applyFont="1" applyFill="1" applyBorder="1" applyAlignment="1">
      <alignment horizontal="center"/>
    </xf>
    <xf numFmtId="0" fontId="47" fillId="2" borderId="35" xfId="0" applyFont="1" applyFill="1" applyBorder="1" applyAlignment="1">
      <alignment horizontal="center"/>
    </xf>
    <xf numFmtId="3" fontId="47" fillId="2" borderId="35" xfId="0" applyNumberFormat="1" applyFont="1" applyFill="1" applyBorder="1" applyAlignment="1">
      <alignment horizontal="center"/>
    </xf>
    <xf numFmtId="3" fontId="41" fillId="2" borderId="22" xfId="0" applyNumberFormat="1" applyFont="1" applyFill="1" applyBorder="1" applyAlignment="1">
      <alignment horizontal="center"/>
    </xf>
    <xf numFmtId="0" fontId="41" fillId="2" borderId="14" xfId="0" applyFont="1" applyFill="1" applyBorder="1" applyAlignment="1">
      <alignment horizontal="center"/>
    </xf>
    <xf numFmtId="0" fontId="41" fillId="2" borderId="35" xfId="0" applyFont="1" applyFill="1" applyBorder="1" applyAlignment="1">
      <alignment horizontal="center"/>
    </xf>
    <xf numFmtId="3" fontId="41" fillId="2" borderId="21" xfId="0" applyNumberFormat="1" applyFont="1" applyFill="1" applyBorder="1" applyAlignment="1">
      <alignment horizontal="center"/>
    </xf>
    <xf numFmtId="0" fontId="41" fillId="2" borderId="22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/>
    </xf>
    <xf numFmtId="0" fontId="39" fillId="4" borderId="2" xfId="0" applyFont="1" applyFill="1" applyBorder="1" applyAlignment="1">
      <alignment horizontal="center" vertical="center"/>
    </xf>
    <xf numFmtId="0" fontId="6" fillId="6" borderId="97" xfId="0" applyFont="1" applyFill="1" applyBorder="1" applyAlignment="1">
      <alignment horizontal="center" vertical="center"/>
    </xf>
    <xf numFmtId="14" fontId="26" fillId="6" borderId="14" xfId="0" applyNumberFormat="1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/>
    </xf>
    <xf numFmtId="0" fontId="26" fillId="11" borderId="7" xfId="0" applyFont="1" applyFill="1" applyBorder="1" applyAlignment="1">
      <alignment horizontal="center" vertical="center"/>
    </xf>
    <xf numFmtId="3" fontId="26" fillId="11" borderId="7" xfId="0" applyNumberFormat="1" applyFont="1" applyFill="1" applyBorder="1" applyAlignment="1">
      <alignment horizontal="center" vertical="center"/>
    </xf>
    <xf numFmtId="3" fontId="39" fillId="11" borderId="7" xfId="0" applyNumberFormat="1" applyFont="1" applyFill="1" applyBorder="1" applyAlignment="1">
      <alignment horizontal="center" vertical="center"/>
    </xf>
    <xf numFmtId="0" fontId="39" fillId="4" borderId="7" xfId="0" applyFont="1" applyFill="1" applyBorder="1" applyAlignment="1">
      <alignment horizontal="center" vertical="center"/>
    </xf>
    <xf numFmtId="0" fontId="39" fillId="4" borderId="7" xfId="0" applyFont="1" applyFill="1" applyBorder="1" applyAlignment="1">
      <alignment horizontal="center"/>
    </xf>
    <xf numFmtId="0" fontId="39" fillId="12" borderId="7" xfId="0" applyFont="1" applyFill="1" applyBorder="1" applyAlignment="1">
      <alignment horizontal="center"/>
    </xf>
    <xf numFmtId="3" fontId="26" fillId="4" borderId="1" xfId="0" applyNumberFormat="1" applyFont="1" applyFill="1" applyBorder="1" applyAlignment="1">
      <alignment horizontal="center" vertical="center"/>
    </xf>
    <xf numFmtId="0" fontId="12" fillId="14" borderId="0" xfId="0" applyFont="1" applyFill="1" applyAlignment="1">
      <alignment horizontal="center" vertical="center"/>
    </xf>
    <xf numFmtId="0" fontId="6" fillId="3" borderId="102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38" fillId="19" borderId="6" xfId="0" applyFont="1" applyFill="1" applyBorder="1" applyAlignment="1">
      <alignment horizontal="center" vertical="center" wrapText="1"/>
    </xf>
    <xf numFmtId="0" fontId="26" fillId="10" borderId="53" xfId="0" applyFont="1" applyFill="1" applyBorder="1" applyAlignment="1">
      <alignment horizontal="center" vertical="center"/>
    </xf>
    <xf numFmtId="0" fontId="26" fillId="10" borderId="5" xfId="0" applyFont="1" applyFill="1" applyBorder="1" applyAlignment="1">
      <alignment horizontal="center" vertical="center"/>
    </xf>
    <xf numFmtId="0" fontId="26" fillId="10" borderId="46" xfId="0" applyFont="1" applyFill="1" applyBorder="1" applyAlignment="1">
      <alignment horizontal="center" vertical="center"/>
    </xf>
    <xf numFmtId="0" fontId="26" fillId="10" borderId="39" xfId="0" applyFont="1" applyFill="1" applyBorder="1" applyAlignment="1">
      <alignment horizontal="center" vertical="center"/>
    </xf>
    <xf numFmtId="0" fontId="26" fillId="10" borderId="24" xfId="0" applyFont="1" applyFill="1" applyBorder="1" applyAlignment="1">
      <alignment horizontal="left" vertical="center" wrapText="1"/>
    </xf>
    <xf numFmtId="3" fontId="26" fillId="10" borderId="7" xfId="0" applyNumberFormat="1" applyFont="1" applyFill="1" applyBorder="1" applyAlignment="1">
      <alignment horizontal="center" vertical="center"/>
    </xf>
    <xf numFmtId="3" fontId="26" fillId="10" borderId="21" xfId="0" applyNumberFormat="1" applyFont="1" applyFill="1" applyBorder="1" applyAlignment="1">
      <alignment horizontal="center" vertical="center"/>
    </xf>
    <xf numFmtId="3" fontId="26" fillId="10" borderId="5" xfId="0" applyNumberFormat="1" applyFont="1" applyFill="1" applyBorder="1" applyAlignment="1">
      <alignment horizontal="center" vertical="center"/>
    </xf>
    <xf numFmtId="0" fontId="26" fillId="10" borderId="21" xfId="0" applyFont="1" applyFill="1" applyBorder="1" applyAlignment="1">
      <alignment horizontal="center" vertical="center"/>
    </xf>
    <xf numFmtId="0" fontId="26" fillId="10" borderId="21" xfId="0" applyFont="1" applyFill="1" applyBorder="1" applyAlignment="1">
      <alignment horizontal="left" vertical="center" wrapText="1"/>
    </xf>
    <xf numFmtId="0" fontId="26" fillId="10" borderId="5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1" fillId="3" borderId="98" xfId="0" applyFont="1" applyFill="1" applyBorder="1" applyAlignment="1">
      <alignment horizontal="center" vertical="center" wrapText="1"/>
    </xf>
    <xf numFmtId="0" fontId="1" fillId="3" borderId="104" xfId="0" applyFont="1" applyFill="1" applyBorder="1" applyAlignment="1">
      <alignment horizontal="center" vertical="center" wrapText="1"/>
    </xf>
    <xf numFmtId="0" fontId="9" fillId="7" borderId="49" xfId="0" applyFont="1" applyFill="1" applyBorder="1" applyAlignment="1">
      <alignment horizontal="center" vertical="center" wrapText="1"/>
    </xf>
    <xf numFmtId="0" fontId="9" fillId="7" borderId="50" xfId="0" applyFont="1" applyFill="1" applyBorder="1" applyAlignment="1">
      <alignment horizontal="center" vertical="center" wrapText="1"/>
    </xf>
    <xf numFmtId="0" fontId="9" fillId="7" borderId="45" xfId="0" applyFont="1" applyFill="1" applyBorder="1" applyAlignment="1">
      <alignment horizontal="center" vertical="center" wrapText="1"/>
    </xf>
    <xf numFmtId="0" fontId="6" fillId="8" borderId="51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6" fillId="8" borderId="56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/>
    </xf>
    <xf numFmtId="0" fontId="9" fillId="7" borderId="50" xfId="0" applyFont="1" applyFill="1" applyBorder="1" applyAlignment="1">
      <alignment horizontal="center" vertical="center"/>
    </xf>
    <xf numFmtId="0" fontId="9" fillId="7" borderId="45" xfId="0" applyFont="1" applyFill="1" applyBorder="1" applyAlignment="1">
      <alignment horizontal="center" vertical="center"/>
    </xf>
    <xf numFmtId="0" fontId="10" fillId="7" borderId="48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0" fillId="7" borderId="99" xfId="0" applyFont="1" applyFill="1" applyBorder="1" applyAlignment="1">
      <alignment horizontal="center" vertical="center"/>
    </xf>
    <xf numFmtId="0" fontId="9" fillId="7" borderId="48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1" fillId="3" borderId="109" xfId="0" applyFont="1" applyFill="1" applyBorder="1" applyAlignment="1">
      <alignment horizontal="center" vertical="center" wrapText="1"/>
    </xf>
    <xf numFmtId="0" fontId="1" fillId="3" borderId="110" xfId="0" applyFont="1" applyFill="1" applyBorder="1" applyAlignment="1">
      <alignment horizontal="center" vertical="center" wrapText="1"/>
    </xf>
    <xf numFmtId="0" fontId="2" fillId="13" borderId="58" xfId="0" applyFont="1" applyFill="1" applyBorder="1" applyAlignment="1">
      <alignment horizontal="center" vertical="center" textRotation="90" wrapText="1"/>
    </xf>
    <xf numFmtId="0" fontId="2" fillId="13" borderId="29" xfId="0" applyFont="1" applyFill="1" applyBorder="1" applyAlignment="1">
      <alignment horizontal="center" vertical="center" textRotation="90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center" vertical="center" wrapText="1"/>
    </xf>
    <xf numFmtId="0" fontId="19" fillId="0" borderId="80" xfId="0" applyFont="1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9" fillId="0" borderId="83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19" fillId="0" borderId="85" xfId="0" applyFont="1" applyBorder="1" applyAlignment="1">
      <alignment horizontal="center" vertical="center" wrapText="1"/>
    </xf>
    <xf numFmtId="0" fontId="25" fillId="9" borderId="65" xfId="0" applyFont="1" applyFill="1" applyBorder="1" applyAlignment="1">
      <alignment horizontal="center" vertical="center" wrapText="1"/>
    </xf>
    <xf numFmtId="0" fontId="25" fillId="9" borderId="86" xfId="0" applyFont="1" applyFill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25" fillId="0" borderId="81" xfId="0" applyFont="1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 wrapText="1"/>
    </xf>
    <xf numFmtId="0" fontId="19" fillId="0" borderId="87" xfId="0" applyFont="1" applyBorder="1" applyAlignment="1">
      <alignment horizontal="center" vertical="center" wrapText="1"/>
    </xf>
    <xf numFmtId="0" fontId="19" fillId="0" borderId="88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center" vertical="center" wrapText="1"/>
    </xf>
    <xf numFmtId="0" fontId="19" fillId="15" borderId="49" xfId="0" applyFont="1" applyFill="1" applyBorder="1" applyAlignment="1">
      <alignment horizontal="center" vertical="center" wrapText="1"/>
    </xf>
    <xf numFmtId="0" fontId="19" fillId="15" borderId="50" xfId="0" applyFont="1" applyFill="1" applyBorder="1" applyAlignment="1">
      <alignment horizontal="center" vertical="center" wrapText="1"/>
    </xf>
    <xf numFmtId="0" fontId="19" fillId="15" borderId="45" xfId="0" applyFont="1" applyFill="1" applyBorder="1" applyAlignment="1">
      <alignment horizontal="center" vertical="center" wrapText="1"/>
    </xf>
    <xf numFmtId="0" fontId="24" fillId="16" borderId="49" xfId="0" applyFont="1" applyFill="1" applyBorder="1" applyAlignment="1">
      <alignment horizontal="center" vertical="center" wrapText="1"/>
    </xf>
    <xf numFmtId="0" fontId="24" fillId="16" borderId="71" xfId="0" applyFont="1" applyFill="1" applyBorder="1" applyAlignment="1">
      <alignment horizontal="center" vertical="center" wrapText="1"/>
    </xf>
    <xf numFmtId="0" fontId="25" fillId="16" borderId="72" xfId="0" applyFont="1" applyFill="1" applyBorder="1" applyAlignment="1">
      <alignment horizontal="center" vertical="center" wrapText="1"/>
    </xf>
    <xf numFmtId="0" fontId="25" fillId="16" borderId="73" xfId="0" applyFont="1" applyFill="1" applyBorder="1" applyAlignment="1">
      <alignment horizontal="center" vertical="center" wrapText="1"/>
    </xf>
    <xf numFmtId="0" fontId="25" fillId="16" borderId="74" xfId="0" applyFont="1" applyFill="1" applyBorder="1" applyAlignment="1">
      <alignment horizontal="center" vertical="center" wrapText="1"/>
    </xf>
    <xf numFmtId="0" fontId="19" fillId="16" borderId="49" xfId="0" applyFont="1" applyFill="1" applyBorder="1" applyAlignment="1">
      <alignment horizontal="center" vertical="center" wrapText="1"/>
    </xf>
    <xf numFmtId="0" fontId="19" fillId="16" borderId="50" xfId="0" applyFont="1" applyFill="1" applyBorder="1" applyAlignment="1">
      <alignment horizontal="center" vertical="center" wrapText="1"/>
    </xf>
    <xf numFmtId="0" fontId="19" fillId="16" borderId="45" xfId="0" applyFont="1" applyFill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79" xfId="0" applyFont="1" applyFill="1" applyBorder="1" applyAlignment="1">
      <alignment horizontal="center" vertical="center" wrapText="1"/>
    </xf>
    <xf numFmtId="0" fontId="25" fillId="9" borderId="66" xfId="0" applyFont="1" applyFill="1" applyBorder="1" applyAlignment="1">
      <alignment horizontal="center" vertical="center" wrapText="1"/>
    </xf>
    <xf numFmtId="0" fontId="25" fillId="9" borderId="90" xfId="0" applyFont="1" applyFill="1" applyBorder="1" applyAlignment="1">
      <alignment horizontal="center" vertical="center" wrapText="1"/>
    </xf>
    <xf numFmtId="0" fontId="25" fillId="0" borderId="87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19" fillId="0" borderId="91" xfId="0" applyFont="1" applyBorder="1" applyAlignment="1">
      <alignment horizontal="center" vertical="center" wrapText="1"/>
    </xf>
    <xf numFmtId="0" fontId="19" fillId="0" borderId="92" xfId="0" applyFont="1" applyBorder="1" applyAlignment="1">
      <alignment horizontal="center" vertical="center" wrapText="1"/>
    </xf>
    <xf numFmtId="0" fontId="19" fillId="0" borderId="9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7" xfId="0" applyFont="1" applyBorder="1" applyAlignment="1">
      <alignment horizontal="left" vertical="center" wrapText="1"/>
    </xf>
    <xf numFmtId="0" fontId="41" fillId="0" borderId="6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3" fontId="38" fillId="0" borderId="11" xfId="0" applyNumberFormat="1" applyFont="1" applyBorder="1" applyAlignment="1">
      <alignment horizontal="center" vertical="center"/>
    </xf>
    <xf numFmtId="3" fontId="38" fillId="0" borderId="7" xfId="0" applyNumberFormat="1" applyFont="1" applyBorder="1" applyAlignment="1">
      <alignment horizontal="center" vertical="center"/>
    </xf>
    <xf numFmtId="0" fontId="26" fillId="10" borderId="7" xfId="0" applyFont="1" applyFill="1" applyBorder="1" applyAlignment="1">
      <alignment horizontal="center" vertical="center"/>
    </xf>
    <xf numFmtId="3" fontId="26" fillId="10" borderId="34" xfId="0" applyNumberFormat="1" applyFont="1" applyFill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26" fillId="0" borderId="53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10" borderId="36" xfId="0" applyFont="1" applyFill="1" applyBorder="1" applyAlignment="1">
      <alignment horizontal="center" vertical="center"/>
    </xf>
    <xf numFmtId="0" fontId="26" fillId="10" borderId="97" xfId="0" applyFont="1" applyFill="1" applyBorder="1" applyAlignment="1">
      <alignment horizontal="center" vertical="center"/>
    </xf>
    <xf numFmtId="0" fontId="26" fillId="10" borderId="32" xfId="0" applyFont="1" applyFill="1" applyBorder="1" applyAlignment="1">
      <alignment horizontal="center" vertical="center"/>
    </xf>
    <xf numFmtId="0" fontId="26" fillId="10" borderId="35" xfId="0" applyFont="1" applyFill="1" applyBorder="1" applyAlignment="1">
      <alignment horizontal="center" vertical="center"/>
    </xf>
    <xf numFmtId="3" fontId="26" fillId="0" borderId="21" xfId="0" applyNumberFormat="1" applyFont="1" applyBorder="1" applyAlignment="1">
      <alignment horizontal="center" vertical="center"/>
    </xf>
    <xf numFmtId="3" fontId="26" fillId="0" borderId="53" xfId="0" applyNumberFormat="1" applyFont="1" applyBorder="1" applyAlignment="1">
      <alignment horizontal="center" vertical="center"/>
    </xf>
    <xf numFmtId="3" fontId="26" fillId="0" borderId="5" xfId="0" applyNumberFormat="1" applyFont="1" applyBorder="1" applyAlignment="1">
      <alignment horizontal="center" vertical="center"/>
    </xf>
    <xf numFmtId="0" fontId="41" fillId="5" borderId="48" xfId="0" applyFont="1" applyFill="1" applyBorder="1" applyAlignment="1">
      <alignment horizontal="center" vertical="center" wrapText="1"/>
    </xf>
    <xf numFmtId="0" fontId="41" fillId="5" borderId="54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26" fillId="5" borderId="7" xfId="0" applyFont="1" applyFill="1" applyBorder="1" applyAlignment="1">
      <alignment horizontal="left" vertical="center" wrapText="1"/>
    </xf>
    <xf numFmtId="0" fontId="45" fillId="13" borderId="17" xfId="0" applyFont="1" applyFill="1" applyBorder="1" applyAlignment="1">
      <alignment horizontal="center" vertical="center" textRotation="90" wrapText="1"/>
    </xf>
    <xf numFmtId="0" fontId="45" fillId="13" borderId="3" xfId="0" applyFont="1" applyFill="1" applyBorder="1" applyAlignment="1">
      <alignment horizontal="center" vertical="center" textRotation="90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47" xfId="0" applyFont="1" applyFill="1" applyBorder="1" applyAlignment="1">
      <alignment horizontal="center" vertical="center" wrapText="1"/>
    </xf>
    <xf numFmtId="0" fontId="26" fillId="13" borderId="11" xfId="0" applyFont="1" applyFill="1" applyBorder="1" applyAlignment="1">
      <alignment horizontal="center" vertical="center" wrapText="1"/>
    </xf>
    <xf numFmtId="0" fontId="26" fillId="13" borderId="1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/>
    </xf>
    <xf numFmtId="0" fontId="41" fillId="10" borderId="21" xfId="0" applyFont="1" applyFill="1" applyBorder="1" applyAlignment="1">
      <alignment horizontal="left" vertical="center" wrapText="1"/>
    </xf>
    <xf numFmtId="0" fontId="41" fillId="10" borderId="5" xfId="0" applyFont="1" applyFill="1" applyBorder="1" applyAlignment="1">
      <alignment horizontal="left" vertical="center" wrapText="1"/>
    </xf>
    <xf numFmtId="3" fontId="41" fillId="10" borderId="21" xfId="0" applyNumberFormat="1" applyFont="1" applyFill="1" applyBorder="1" applyAlignment="1">
      <alignment horizontal="center" vertical="center"/>
    </xf>
    <xf numFmtId="3" fontId="41" fillId="10" borderId="5" xfId="0" applyNumberFormat="1" applyFont="1" applyFill="1" applyBorder="1" applyAlignment="1">
      <alignment horizontal="center" vertical="center"/>
    </xf>
    <xf numFmtId="3" fontId="41" fillId="10" borderId="7" xfId="0" applyNumberFormat="1" applyFont="1" applyFill="1" applyBorder="1" applyAlignment="1">
      <alignment horizontal="center" vertical="center"/>
    </xf>
    <xf numFmtId="0" fontId="41" fillId="0" borderId="21" xfId="0" applyFont="1" applyBorder="1" applyAlignment="1">
      <alignment horizontal="left" vertical="center" wrapText="1"/>
    </xf>
    <xf numFmtId="0" fontId="41" fillId="0" borderId="5" xfId="0" applyFont="1" applyBorder="1" applyAlignment="1">
      <alignment horizontal="left" vertical="center" wrapText="1"/>
    </xf>
    <xf numFmtId="0" fontId="17" fillId="10" borderId="15" xfId="0" applyFont="1" applyFill="1" applyBorder="1" applyAlignment="1">
      <alignment horizontal="center"/>
    </xf>
    <xf numFmtId="0" fontId="17" fillId="10" borderId="47" xfId="0" applyFont="1" applyFill="1" applyBorder="1" applyAlignment="1">
      <alignment horizontal="center"/>
    </xf>
    <xf numFmtId="0" fontId="17" fillId="10" borderId="41" xfId="0" applyFont="1" applyFill="1" applyBorder="1" applyAlignment="1">
      <alignment horizontal="center"/>
    </xf>
    <xf numFmtId="0" fontId="41" fillId="10" borderId="34" xfId="0" applyFont="1" applyFill="1" applyBorder="1" applyAlignment="1">
      <alignment horizontal="left" vertical="center" wrapText="1"/>
    </xf>
    <xf numFmtId="0" fontId="41" fillId="10" borderId="53" xfId="0" applyFont="1" applyFill="1" applyBorder="1" applyAlignment="1">
      <alignment horizontal="left" vertical="center" wrapText="1"/>
    </xf>
    <xf numFmtId="3" fontId="41" fillId="10" borderId="32" xfId="0" applyNumberFormat="1" applyFont="1" applyFill="1" applyBorder="1" applyAlignment="1">
      <alignment horizontal="center" vertical="center"/>
    </xf>
    <xf numFmtId="0" fontId="41" fillId="10" borderId="35" xfId="0" applyFont="1" applyFill="1" applyBorder="1" applyAlignment="1">
      <alignment horizontal="center" vertical="center"/>
    </xf>
    <xf numFmtId="3" fontId="41" fillId="0" borderId="11" xfId="0" applyNumberFormat="1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26" fillId="10" borderId="11" xfId="0" applyFont="1" applyFill="1" applyBorder="1" applyAlignment="1">
      <alignment horizontal="center" vertical="center"/>
    </xf>
    <xf numFmtId="3" fontId="41" fillId="0" borderId="5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38" fillId="10" borderId="7" xfId="0" applyFont="1" applyFill="1" applyBorder="1" applyAlignment="1">
      <alignment horizontal="left" vertical="center" wrapText="1"/>
    </xf>
    <xf numFmtId="3" fontId="41" fillId="5" borderId="7" xfId="0" applyNumberFormat="1" applyFont="1" applyFill="1" applyBorder="1" applyAlignment="1">
      <alignment horizontal="center" vertical="center"/>
    </xf>
    <xf numFmtId="3" fontId="41" fillId="0" borderId="7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1" fillId="10" borderId="7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3" fontId="41" fillId="10" borderId="7" xfId="1" applyNumberFormat="1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 textRotation="90" wrapText="1"/>
    </xf>
    <xf numFmtId="0" fontId="41" fillId="0" borderId="7" xfId="0" applyFont="1" applyBorder="1" applyAlignment="1">
      <alignment horizontal="left" vertical="center" wrapText="1"/>
    </xf>
    <xf numFmtId="0" fontId="46" fillId="3" borderId="16" xfId="0" applyFont="1" applyFill="1" applyBorder="1" applyAlignment="1">
      <alignment horizontal="center" vertical="center" wrapText="1"/>
    </xf>
    <xf numFmtId="0" fontId="46" fillId="3" borderId="2" xfId="0" applyFont="1" applyFill="1" applyBorder="1" applyAlignment="1">
      <alignment horizontal="center" vertical="center" wrapText="1"/>
    </xf>
    <xf numFmtId="0" fontId="9" fillId="7" borderId="41" xfId="0" applyFont="1" applyFill="1" applyBorder="1" applyAlignment="1">
      <alignment horizontal="center" vertical="center" wrapText="1"/>
    </xf>
    <xf numFmtId="0" fontId="26" fillId="8" borderId="51" xfId="0" applyFont="1" applyFill="1" applyBorder="1" applyAlignment="1">
      <alignment horizontal="center" vertical="center" wrapText="1"/>
    </xf>
    <xf numFmtId="0" fontId="26" fillId="8" borderId="52" xfId="0" applyFont="1" applyFill="1" applyBorder="1" applyAlignment="1">
      <alignment horizontal="center" vertical="center" wrapText="1"/>
    </xf>
    <xf numFmtId="0" fontId="26" fillId="8" borderId="42" xfId="0" applyFont="1" applyFill="1" applyBorder="1" applyAlignment="1">
      <alignment horizontal="center" vertical="center" wrapText="1"/>
    </xf>
    <xf numFmtId="0" fontId="26" fillId="3" borderId="99" xfId="0" applyFont="1" applyFill="1" applyBorder="1" applyAlignment="1">
      <alignment horizontal="center" vertical="center" wrapText="1"/>
    </xf>
    <xf numFmtId="0" fontId="26" fillId="3" borderId="30" xfId="0" applyFont="1" applyFill="1" applyBorder="1" applyAlignment="1">
      <alignment horizontal="center" vertical="center" wrapText="1"/>
    </xf>
    <xf numFmtId="0" fontId="46" fillId="3" borderId="32" xfId="0" applyFont="1" applyFill="1" applyBorder="1" applyAlignment="1">
      <alignment horizontal="center" vertical="center" wrapText="1"/>
    </xf>
    <xf numFmtId="0" fontId="46" fillId="3" borderId="4" xfId="0" applyFont="1" applyFill="1" applyBorder="1" applyAlignment="1">
      <alignment horizontal="center" vertical="center" wrapText="1"/>
    </xf>
    <xf numFmtId="0" fontId="10" fillId="7" borderId="49" xfId="0" applyFont="1" applyFill="1" applyBorder="1" applyAlignment="1">
      <alignment horizontal="center" vertical="center" wrapText="1"/>
    </xf>
    <xf numFmtId="0" fontId="10" fillId="7" borderId="50" xfId="0" applyFont="1" applyFill="1" applyBorder="1" applyAlignment="1">
      <alignment horizontal="center" vertical="center" wrapText="1"/>
    </xf>
    <xf numFmtId="0" fontId="10" fillId="7" borderId="45" xfId="0" applyFont="1" applyFill="1" applyBorder="1" applyAlignment="1">
      <alignment horizontal="center" vertical="center" wrapText="1"/>
    </xf>
    <xf numFmtId="0" fontId="46" fillId="3" borderId="17" xfId="0" applyFont="1" applyFill="1" applyBorder="1" applyAlignment="1">
      <alignment horizontal="center" vertical="center" wrapText="1"/>
    </xf>
    <xf numFmtId="0" fontId="46" fillId="3" borderId="3" xfId="0" applyFont="1" applyFill="1" applyBorder="1" applyAlignment="1">
      <alignment horizontal="center" vertical="center" wrapText="1"/>
    </xf>
    <xf numFmtId="3" fontId="26" fillId="10" borderId="53" xfId="0" applyNumberFormat="1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46" fillId="3" borderId="48" xfId="0" applyFont="1" applyFill="1" applyBorder="1" applyAlignment="1">
      <alignment horizontal="center" vertical="center" wrapText="1"/>
    </xf>
    <xf numFmtId="0" fontId="46" fillId="3" borderId="13" xfId="0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5" xfId="0" applyFont="1" applyBorder="1" applyAlignment="1">
      <alignment horizontal="left" vertical="center" wrapText="1"/>
    </xf>
    <xf numFmtId="3" fontId="38" fillId="0" borderId="21" xfId="0" applyNumberFormat="1" applyFont="1" applyBorder="1" applyAlignment="1">
      <alignment horizontal="center" vertical="center"/>
    </xf>
    <xf numFmtId="3" fontId="38" fillId="0" borderId="5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19" borderId="17" xfId="0" applyFont="1" applyFill="1" applyBorder="1" applyAlignment="1">
      <alignment horizontal="center" vertical="center"/>
    </xf>
    <xf numFmtId="0" fontId="38" fillId="19" borderId="6" xfId="0" applyFont="1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/>
    </xf>
    <xf numFmtId="0" fontId="15" fillId="7" borderId="47" xfId="0" applyFont="1" applyFill="1" applyBorder="1" applyAlignment="1">
      <alignment horizontal="center" vertical="center" wrapText="1"/>
    </xf>
    <xf numFmtId="0" fontId="15" fillId="7" borderId="41" xfId="0" applyFont="1" applyFill="1" applyBorder="1" applyAlignment="1">
      <alignment horizontal="center" vertical="center" wrapText="1"/>
    </xf>
    <xf numFmtId="0" fontId="32" fillId="14" borderId="0" xfId="0" applyFont="1" applyFill="1" applyAlignment="1">
      <alignment horizontal="center" vertical="center"/>
    </xf>
    <xf numFmtId="0" fontId="26" fillId="13" borderId="21" xfId="0" applyFont="1" applyFill="1" applyBorder="1" applyAlignment="1">
      <alignment horizontal="center" vertical="center" wrapText="1"/>
    </xf>
    <xf numFmtId="0" fontId="26" fillId="13" borderId="51" xfId="0" applyFont="1" applyFill="1" applyBorder="1" applyAlignment="1">
      <alignment horizontal="center" vertical="center" textRotation="90" wrapText="1"/>
    </xf>
    <xf numFmtId="0" fontId="26" fillId="13" borderId="52" xfId="0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left" vertical="center"/>
    </xf>
    <xf numFmtId="0" fontId="22" fillId="0" borderId="83" xfId="0" applyFont="1" applyBorder="1" applyAlignment="1">
      <alignment horizontal="center" vertical="center" wrapText="1"/>
    </xf>
    <xf numFmtId="0" fontId="22" fillId="0" borderId="84" xfId="0" applyFont="1" applyBorder="1" applyAlignment="1">
      <alignment horizontal="center" vertical="center" wrapText="1"/>
    </xf>
    <xf numFmtId="0" fontId="22" fillId="0" borderId="85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22" fillId="15" borderId="49" xfId="0" applyFont="1" applyFill="1" applyBorder="1" applyAlignment="1">
      <alignment horizontal="center" vertical="center" wrapText="1"/>
    </xf>
    <xf numFmtId="0" fontId="22" fillId="15" borderId="50" xfId="0" applyFont="1" applyFill="1" applyBorder="1" applyAlignment="1">
      <alignment horizontal="center" vertical="center" wrapText="1"/>
    </xf>
    <xf numFmtId="0" fontId="22" fillId="15" borderId="45" xfId="0" applyFont="1" applyFill="1" applyBorder="1" applyAlignment="1">
      <alignment horizontal="center" vertical="center" wrapText="1"/>
    </xf>
    <xf numFmtId="0" fontId="16" fillId="18" borderId="15" xfId="0" applyFont="1" applyFill="1" applyBorder="1" applyAlignment="1">
      <alignment horizontal="center" vertical="center"/>
    </xf>
    <xf numFmtId="0" fontId="16" fillId="18" borderId="41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22" fillId="0" borderId="75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47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left" vertical="center" wrapText="1"/>
    </xf>
    <xf numFmtId="0" fontId="22" fillId="0" borderId="91" xfId="0" applyFont="1" applyBorder="1" applyAlignment="1">
      <alignment horizontal="center" vertical="center" wrapText="1"/>
    </xf>
    <xf numFmtId="0" fontId="22" fillId="0" borderId="92" xfId="0" applyFont="1" applyBorder="1" applyAlignment="1">
      <alignment horizontal="center" vertical="center" wrapText="1"/>
    </xf>
    <xf numFmtId="0" fontId="22" fillId="0" borderId="93" xfId="0" applyFont="1" applyBorder="1" applyAlignment="1">
      <alignment horizontal="center" vertical="center" wrapText="1"/>
    </xf>
    <xf numFmtId="0" fontId="26" fillId="13" borderId="32" xfId="0" applyFont="1" applyFill="1" applyBorder="1" applyAlignment="1">
      <alignment horizontal="center" vertical="center" wrapText="1"/>
    </xf>
    <xf numFmtId="0" fontId="26" fillId="13" borderId="35" xfId="0" applyFont="1" applyFill="1" applyBorder="1" applyAlignment="1">
      <alignment horizontal="center" vertical="center" wrapText="1"/>
    </xf>
    <xf numFmtId="0" fontId="26" fillId="8" borderId="31" xfId="0" applyFont="1" applyFill="1" applyBorder="1" applyAlignment="1">
      <alignment horizontal="center" vertical="center" wrapText="1"/>
    </xf>
    <xf numFmtId="0" fontId="22" fillId="0" borderId="87" xfId="0" applyFont="1" applyBorder="1" applyAlignment="1">
      <alignment horizontal="center" vertical="center" wrapText="1"/>
    </xf>
    <xf numFmtId="0" fontId="22" fillId="0" borderId="88" xfId="0" applyFont="1" applyBorder="1" applyAlignment="1">
      <alignment horizontal="center" vertical="center" wrapText="1"/>
    </xf>
    <xf numFmtId="0" fontId="22" fillId="0" borderId="89" xfId="0" applyFont="1" applyBorder="1" applyAlignment="1">
      <alignment horizontal="center" vertical="center" wrapText="1"/>
    </xf>
    <xf numFmtId="0" fontId="22" fillId="9" borderId="65" xfId="0" applyFont="1" applyFill="1" applyBorder="1" applyAlignment="1">
      <alignment horizontal="center" vertical="center" wrapText="1"/>
    </xf>
    <xf numFmtId="0" fontId="22" fillId="9" borderId="86" xfId="0" applyFont="1" applyFill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 wrapText="1"/>
    </xf>
    <xf numFmtId="0" fontId="22" fillId="0" borderId="81" xfId="0" applyFont="1" applyBorder="1" applyAlignment="1">
      <alignment horizontal="center" vertical="center" wrapText="1"/>
    </xf>
    <xf numFmtId="0" fontId="22" fillId="0" borderId="82" xfId="0" applyFont="1" applyBorder="1" applyAlignment="1">
      <alignment horizontal="center" vertical="center" wrapText="1"/>
    </xf>
    <xf numFmtId="0" fontId="22" fillId="9" borderId="66" xfId="0" applyFont="1" applyFill="1" applyBorder="1" applyAlignment="1">
      <alignment horizontal="center" vertical="center" wrapText="1"/>
    </xf>
    <xf numFmtId="0" fontId="22" fillId="9" borderId="90" xfId="0" applyFont="1" applyFill="1" applyBorder="1" applyAlignment="1">
      <alignment horizontal="center" vertical="center" wrapText="1"/>
    </xf>
    <xf numFmtId="0" fontId="22" fillId="16" borderId="49" xfId="0" applyFont="1" applyFill="1" applyBorder="1" applyAlignment="1">
      <alignment horizontal="center" vertical="center" wrapText="1"/>
    </xf>
    <xf numFmtId="0" fontId="22" fillId="16" borderId="50" xfId="0" applyFont="1" applyFill="1" applyBorder="1" applyAlignment="1">
      <alignment horizontal="center" vertical="center" wrapText="1"/>
    </xf>
    <xf numFmtId="0" fontId="22" fillId="16" borderId="45" xfId="0" applyFont="1" applyFill="1" applyBorder="1" applyAlignment="1">
      <alignment horizontal="center" vertical="center" wrapText="1"/>
    </xf>
    <xf numFmtId="0" fontId="22" fillId="9" borderId="78" xfId="0" applyFont="1" applyFill="1" applyBorder="1" applyAlignment="1">
      <alignment horizontal="center" vertical="center" wrapText="1"/>
    </xf>
    <xf numFmtId="0" fontId="22" fillId="9" borderId="79" xfId="0" applyFont="1" applyFill="1" applyBorder="1" applyAlignment="1">
      <alignment horizontal="center" vertical="center" wrapText="1"/>
    </xf>
    <xf numFmtId="0" fontId="21" fillId="16" borderId="49" xfId="0" applyFont="1" applyFill="1" applyBorder="1" applyAlignment="1">
      <alignment horizontal="center" vertical="center" wrapText="1"/>
    </xf>
    <xf numFmtId="0" fontId="21" fillId="16" borderId="71" xfId="0" applyFont="1" applyFill="1" applyBorder="1" applyAlignment="1">
      <alignment horizontal="center" vertical="center" wrapText="1"/>
    </xf>
    <xf numFmtId="0" fontId="22" fillId="16" borderId="72" xfId="0" applyFont="1" applyFill="1" applyBorder="1" applyAlignment="1">
      <alignment horizontal="center" vertical="center" wrapText="1"/>
    </xf>
    <xf numFmtId="0" fontId="22" fillId="16" borderId="73" xfId="0" applyFont="1" applyFill="1" applyBorder="1" applyAlignment="1">
      <alignment horizontal="center" vertical="center" wrapText="1"/>
    </xf>
    <xf numFmtId="0" fontId="22" fillId="16" borderId="74" xfId="0" applyFont="1" applyFill="1" applyBorder="1" applyAlignment="1">
      <alignment horizontal="center" vertical="center" wrapText="1"/>
    </xf>
    <xf numFmtId="0" fontId="41" fillId="3" borderId="57" xfId="0" applyFont="1" applyFill="1" applyBorder="1" applyAlignment="1">
      <alignment horizontal="center" vertical="center" wrapText="1"/>
    </xf>
    <xf numFmtId="0" fontId="41" fillId="3" borderId="55" xfId="0" applyFont="1" applyFill="1" applyBorder="1" applyAlignment="1">
      <alignment horizontal="center" vertical="center" wrapText="1"/>
    </xf>
    <xf numFmtId="0" fontId="41" fillId="3" borderId="34" xfId="0" applyFont="1" applyFill="1" applyBorder="1" applyAlignment="1">
      <alignment horizontal="center" vertical="center" wrapText="1"/>
    </xf>
    <xf numFmtId="0" fontId="41" fillId="3" borderId="53" xfId="0" applyFont="1" applyFill="1" applyBorder="1" applyAlignment="1">
      <alignment horizontal="center" vertical="center" wrapText="1"/>
    </xf>
    <xf numFmtId="0" fontId="41" fillId="3" borderId="48" xfId="0" applyFont="1" applyFill="1" applyBorder="1" applyAlignment="1">
      <alignment horizontal="center" vertical="center" wrapText="1"/>
    </xf>
    <xf numFmtId="0" fontId="41" fillId="3" borderId="54" xfId="0" applyFont="1" applyFill="1" applyBorder="1" applyAlignment="1">
      <alignment horizontal="center" vertical="center" wrapText="1"/>
    </xf>
    <xf numFmtId="0" fontId="41" fillId="3" borderId="17" xfId="0" applyFont="1" applyFill="1" applyBorder="1" applyAlignment="1">
      <alignment horizontal="center" vertical="center" wrapText="1"/>
    </xf>
    <xf numFmtId="0" fontId="41" fillId="3" borderId="44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 vertical="center" wrapText="1"/>
    </xf>
    <xf numFmtId="0" fontId="10" fillId="7" borderId="47" xfId="0" applyFont="1" applyFill="1" applyBorder="1" applyAlignment="1">
      <alignment horizontal="center" vertical="center" wrapText="1"/>
    </xf>
    <xf numFmtId="0" fontId="27" fillId="0" borderId="47" xfId="0" applyFont="1" applyBorder="1"/>
    <xf numFmtId="0" fontId="27" fillId="0" borderId="41" xfId="0" applyFont="1" applyBorder="1"/>
  </cellXfs>
  <cellStyles count="2">
    <cellStyle name="Milliers [0] 2" xfId="1" xr:uid="{00000000-0005-0000-0000-000000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HP/Desktop/PPM%20COOPERATION%20VF/TRIAGE%20PPM%20COOPER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</sheetNames>
    <sheetDataSet>
      <sheetData sheetId="0">
        <row r="209">
          <cell r="K209" t="str">
            <v xml:space="preserve"> 454 766 100</v>
          </cell>
        </row>
        <row r="213">
          <cell r="K213" t="str">
            <v xml:space="preserve"> 2 000 000 000</v>
          </cell>
        </row>
        <row r="217">
          <cell r="K217" t="str">
            <v xml:space="preserve"> 50 000 000</v>
          </cell>
        </row>
        <row r="219">
          <cell r="K219" t="str">
            <v xml:space="preserve"> 1 500 000 000</v>
          </cell>
        </row>
        <row r="341">
          <cell r="K341" t="str">
            <v xml:space="preserve"> 340 000 000</v>
          </cell>
        </row>
      </sheetData>
      <sheetData sheetId="1">
        <row r="12">
          <cell r="A12">
            <v>1362826999</v>
          </cell>
          <cell r="B12">
            <v>1555756019</v>
          </cell>
          <cell r="C12">
            <v>1578574159</v>
          </cell>
          <cell r="E12">
            <v>507974207</v>
          </cell>
          <cell r="F12">
            <v>1901369526</v>
          </cell>
          <cell r="G12">
            <v>2071364453</v>
          </cell>
          <cell r="H12">
            <v>1811289</v>
          </cell>
          <cell r="I12">
            <v>335000000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Z38"/>
  <sheetViews>
    <sheetView topLeftCell="A10" zoomScaleNormal="100" workbookViewId="0">
      <selection activeCell="D13" sqref="D1:D1048576"/>
    </sheetView>
  </sheetViews>
  <sheetFormatPr baseColWidth="10" defaultColWidth="11.5" defaultRowHeight="15" x14ac:dyDescent="0.2"/>
  <cols>
    <col min="1" max="1" width="5.5" style="77" customWidth="1"/>
    <col min="2" max="2" width="46.1640625" style="77" customWidth="1"/>
    <col min="3" max="3" width="20.1640625" style="77" hidden="1" customWidth="1"/>
    <col min="4" max="4" width="15.6640625" style="77" hidden="1" customWidth="1"/>
    <col min="5" max="5" width="13.33203125" style="77" customWidth="1"/>
    <col min="6" max="6" width="7.1640625" style="77" customWidth="1"/>
    <col min="7" max="7" width="10.33203125" style="77" bestFit="1" customWidth="1"/>
    <col min="8" max="8" width="13.5" style="77" customWidth="1"/>
    <col min="9" max="9" width="30.5" style="77" customWidth="1"/>
    <col min="10" max="10" width="29.5" style="77" customWidth="1"/>
    <col min="11" max="11" width="25.1640625" style="77" customWidth="1"/>
    <col min="12" max="12" width="25.33203125" style="77" customWidth="1"/>
    <col min="13" max="13" width="24.6640625" style="77" customWidth="1"/>
    <col min="14" max="14" width="24.5" style="77" customWidth="1"/>
    <col min="15" max="15" width="26.5" style="77" customWidth="1"/>
    <col min="16" max="16" width="23.83203125" style="77" customWidth="1"/>
    <col min="17" max="17" width="23.5" style="77" customWidth="1"/>
    <col min="18" max="18" width="11.5" style="77" customWidth="1"/>
    <col min="19" max="19" width="25.5" style="77" customWidth="1"/>
    <col min="20" max="20" width="24.5" style="77" customWidth="1"/>
    <col min="21" max="21" width="24.1640625" style="77" customWidth="1"/>
    <col min="22" max="22" width="26.1640625" style="77" customWidth="1"/>
    <col min="23" max="23" width="27" style="77" customWidth="1"/>
    <col min="24" max="24" width="26" style="77" customWidth="1"/>
    <col min="25" max="27" width="11.5" style="77" customWidth="1"/>
    <col min="28" max="16384" width="11.5" style="77"/>
  </cols>
  <sheetData>
    <row r="1" spans="1:27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1"/>
      <c r="Z1" s="10"/>
      <c r="AA1" s="10"/>
    </row>
    <row r="2" spans="1:27" ht="24" x14ac:dyDescent="0.3">
      <c r="B2" s="3"/>
      <c r="C2" s="1"/>
      <c r="D2" s="1"/>
      <c r="E2" s="1"/>
      <c r="F2" s="1"/>
      <c r="G2" s="1"/>
      <c r="J2" s="1"/>
      <c r="K2" s="4" t="s">
        <v>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7.25" customHeight="1" x14ac:dyDescent="0.3">
      <c r="B3" s="3"/>
      <c r="C3" s="1"/>
      <c r="D3" s="1"/>
      <c r="E3" s="1"/>
      <c r="F3" s="1"/>
      <c r="G3" s="1"/>
      <c r="J3" s="1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 x14ac:dyDescent="0.2">
      <c r="B4" s="16" t="s">
        <v>26</v>
      </c>
      <c r="C4" s="200" t="s">
        <v>133</v>
      </c>
      <c r="D4" s="201"/>
      <c r="E4" s="201"/>
      <c r="F4" s="201"/>
      <c r="G4" s="201"/>
      <c r="H4" s="201"/>
      <c r="I4" s="202"/>
      <c r="J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6.5" customHeight="1" x14ac:dyDescent="0.2">
      <c r="B5" s="16" t="s">
        <v>27</v>
      </c>
      <c r="C5" s="200">
        <v>2023</v>
      </c>
      <c r="D5" s="201"/>
      <c r="E5" s="201"/>
      <c r="F5" s="201"/>
      <c r="G5" s="201"/>
      <c r="H5" s="201"/>
      <c r="I5" s="202"/>
      <c r="J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6" x14ac:dyDescent="0.2">
      <c r="B6" s="16" t="s">
        <v>28</v>
      </c>
      <c r="C6" s="200" t="s">
        <v>127</v>
      </c>
      <c r="D6" s="201"/>
      <c r="E6" s="201"/>
      <c r="F6" s="201"/>
      <c r="G6" s="201"/>
      <c r="H6" s="201"/>
      <c r="I6" s="202"/>
      <c r="J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" customHeight="1" x14ac:dyDescent="0.2">
      <c r="B7" s="16" t="s">
        <v>29</v>
      </c>
      <c r="C7" s="197" t="s">
        <v>126</v>
      </c>
      <c r="D7" s="198"/>
      <c r="E7" s="198"/>
      <c r="F7" s="198"/>
      <c r="G7" s="198"/>
      <c r="H7" s="198"/>
      <c r="I7" s="199"/>
      <c r="J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 customHeight="1" x14ac:dyDescent="0.25">
      <c r="B8" s="16" t="s">
        <v>30</v>
      </c>
      <c r="C8" s="200" t="s">
        <v>154</v>
      </c>
      <c r="D8" s="201"/>
      <c r="E8" s="201"/>
      <c r="F8" s="201"/>
      <c r="G8" s="201"/>
      <c r="H8" s="201"/>
      <c r="I8" s="20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2"/>
      <c r="Y8" s="2"/>
      <c r="Z8" s="2"/>
      <c r="AA8" s="2"/>
    </row>
    <row r="9" spans="1:27" ht="19" x14ac:dyDescent="0.25">
      <c r="J9" s="2"/>
      <c r="K9" s="2"/>
      <c r="L9" s="2"/>
      <c r="M9" s="2"/>
      <c r="N9" s="2"/>
      <c r="O9" s="2"/>
      <c r="P9" s="1"/>
      <c r="Q9" s="1"/>
      <c r="R9" s="1"/>
      <c r="S9" s="1"/>
      <c r="T9" s="2"/>
      <c r="U9" s="2"/>
      <c r="V9" s="2"/>
      <c r="W9" s="2"/>
      <c r="X9" s="12"/>
      <c r="Y9" s="12"/>
      <c r="Z9" s="12"/>
      <c r="AA9" s="12"/>
    </row>
    <row r="10" spans="1:27" ht="24" x14ac:dyDescent="0.3">
      <c r="J10" s="180" t="s">
        <v>121</v>
      </c>
      <c r="K10" s="180"/>
      <c r="L10" s="180"/>
      <c r="M10" s="180"/>
      <c r="N10" s="2"/>
      <c r="O10" s="2"/>
      <c r="P10" s="2"/>
      <c r="Q10" s="2"/>
      <c r="R10" s="2"/>
      <c r="S10" s="2"/>
      <c r="T10" s="78"/>
      <c r="U10" s="78"/>
      <c r="V10" s="78"/>
      <c r="W10" s="78"/>
      <c r="X10" s="78"/>
      <c r="Y10" s="78"/>
      <c r="Z10" s="78"/>
      <c r="AA10" s="78"/>
    </row>
    <row r="11" spans="1:27" ht="16" thickBot="1" x14ac:dyDescent="0.25">
      <c r="B11" s="79"/>
      <c r="P11" s="2"/>
      <c r="Q11" s="2"/>
      <c r="R11" s="2"/>
      <c r="S11" s="2"/>
    </row>
    <row r="12" spans="1:27" ht="55.5" customHeight="1" thickBot="1" x14ac:dyDescent="0.25">
      <c r="A12" s="205" t="s">
        <v>18</v>
      </c>
      <c r="B12" s="206"/>
      <c r="C12" s="206"/>
      <c r="D12" s="206"/>
      <c r="E12" s="206"/>
      <c r="F12" s="206"/>
      <c r="G12" s="207"/>
      <c r="H12" s="208" t="s">
        <v>21</v>
      </c>
      <c r="I12" s="211" t="s">
        <v>22</v>
      </c>
      <c r="J12" s="212"/>
      <c r="K12" s="212"/>
      <c r="L12" s="213"/>
      <c r="M12" s="214" t="s">
        <v>23</v>
      </c>
      <c r="N12" s="215"/>
      <c r="O12" s="216"/>
      <c r="P12" s="217" t="s">
        <v>0</v>
      </c>
      <c r="Q12" s="218"/>
      <c r="R12" s="219"/>
      <c r="S12" s="218"/>
      <c r="T12" s="218"/>
      <c r="U12" s="219"/>
      <c r="V12" s="220"/>
      <c r="W12" s="205" t="s">
        <v>80</v>
      </c>
      <c r="X12" s="207"/>
    </row>
    <row r="13" spans="1:27" ht="33" thickBot="1" x14ac:dyDescent="0.25">
      <c r="A13" s="223" t="s">
        <v>16</v>
      </c>
      <c r="B13" s="183" t="s">
        <v>17</v>
      </c>
      <c r="C13" s="183" t="s">
        <v>65</v>
      </c>
      <c r="D13" s="183" t="s">
        <v>7</v>
      </c>
      <c r="E13" s="183" t="s">
        <v>57</v>
      </c>
      <c r="F13" s="183" t="s">
        <v>9</v>
      </c>
      <c r="G13" s="181" t="s">
        <v>25</v>
      </c>
      <c r="H13" s="209"/>
      <c r="I13" s="227" t="s">
        <v>10</v>
      </c>
      <c r="J13" s="42" t="s">
        <v>24</v>
      </c>
      <c r="K13" s="42" t="s">
        <v>11</v>
      </c>
      <c r="L13" s="42" t="s">
        <v>77</v>
      </c>
      <c r="M13" s="42" t="s">
        <v>83</v>
      </c>
      <c r="N13" s="42" t="s">
        <v>82</v>
      </c>
      <c r="O13" s="42" t="s">
        <v>78</v>
      </c>
      <c r="P13" s="75" t="s">
        <v>113</v>
      </c>
      <c r="Q13" s="75" t="s">
        <v>114</v>
      </c>
      <c r="R13" s="225" t="s">
        <v>64</v>
      </c>
      <c r="S13" s="42" t="s">
        <v>74</v>
      </c>
      <c r="T13" s="42" t="s">
        <v>4</v>
      </c>
      <c r="U13" s="53" t="s">
        <v>81</v>
      </c>
      <c r="V13" s="54" t="s">
        <v>101</v>
      </c>
      <c r="W13" s="203" t="s">
        <v>6</v>
      </c>
      <c r="X13" s="221" t="s">
        <v>66</v>
      </c>
      <c r="Y13" s="10"/>
      <c r="Z13" s="10"/>
      <c r="AA13" s="10"/>
    </row>
    <row r="14" spans="1:27" ht="16" thickBot="1" x14ac:dyDescent="0.25">
      <c r="A14" s="224"/>
      <c r="B14" s="184"/>
      <c r="C14" s="184"/>
      <c r="D14" s="184"/>
      <c r="E14" s="184"/>
      <c r="F14" s="184"/>
      <c r="G14" s="182"/>
      <c r="H14" s="210"/>
      <c r="I14" s="228"/>
      <c r="J14" s="44" t="s">
        <v>69</v>
      </c>
      <c r="K14" s="17" t="s">
        <v>72</v>
      </c>
      <c r="L14" s="43" t="s">
        <v>70</v>
      </c>
      <c r="M14" s="46" t="s">
        <v>71</v>
      </c>
      <c r="N14" s="48" t="s">
        <v>69</v>
      </c>
      <c r="O14" s="47" t="s">
        <v>120</v>
      </c>
      <c r="P14" s="49" t="s">
        <v>75</v>
      </c>
      <c r="Q14" s="80" t="s">
        <v>69</v>
      </c>
      <c r="R14" s="226"/>
      <c r="S14" s="50" t="s">
        <v>75</v>
      </c>
      <c r="T14" s="51" t="s">
        <v>100</v>
      </c>
      <c r="U14" s="51" t="s">
        <v>72</v>
      </c>
      <c r="V14" s="52" t="s">
        <v>99</v>
      </c>
      <c r="W14" s="204"/>
      <c r="X14" s="222"/>
      <c r="Y14" s="10"/>
      <c r="Z14" s="10"/>
      <c r="AA14" s="10"/>
    </row>
    <row r="15" spans="1:27" ht="24" customHeight="1" x14ac:dyDescent="0.2">
      <c r="A15" s="185">
        <v>1</v>
      </c>
      <c r="B15" s="190" t="s">
        <v>182</v>
      </c>
      <c r="C15" s="191">
        <v>6590680000</v>
      </c>
      <c r="D15" s="192" t="s">
        <v>138</v>
      </c>
      <c r="E15" s="194" t="s">
        <v>58</v>
      </c>
      <c r="F15" s="186">
        <v>1</v>
      </c>
      <c r="G15" s="188" t="s">
        <v>41</v>
      </c>
      <c r="H15" s="45" t="s">
        <v>19</v>
      </c>
      <c r="I15" s="81">
        <v>44967</v>
      </c>
      <c r="J15" s="81">
        <f>I15+12</f>
        <v>44979</v>
      </c>
      <c r="K15" s="81">
        <f>J15+5</f>
        <v>44984</v>
      </c>
      <c r="L15" s="81">
        <f>K15+42</f>
        <v>45026</v>
      </c>
      <c r="M15" s="81">
        <f>L15+15</f>
        <v>45041</v>
      </c>
      <c r="N15" s="81">
        <f>M15+13</f>
        <v>45054</v>
      </c>
      <c r="O15" s="81">
        <f>N15+15</f>
        <v>45069</v>
      </c>
      <c r="P15" s="81">
        <f>O15+7</f>
        <v>45076</v>
      </c>
      <c r="Q15" s="81">
        <f>P15+13</f>
        <v>45089</v>
      </c>
      <c r="R15" s="81" t="s">
        <v>31</v>
      </c>
      <c r="S15" s="81">
        <f>Q15+7</f>
        <v>45096</v>
      </c>
      <c r="T15" s="81">
        <f>S15+10</f>
        <v>45106</v>
      </c>
      <c r="U15" s="81">
        <f>T15+4</f>
        <v>45110</v>
      </c>
      <c r="V15" s="81">
        <f>U15+3</f>
        <v>45113</v>
      </c>
      <c r="W15" s="105">
        <v>45159</v>
      </c>
      <c r="X15" s="100">
        <v>45289</v>
      </c>
      <c r="Y15" s="10"/>
      <c r="Z15" s="10"/>
      <c r="AA15" s="10"/>
    </row>
    <row r="16" spans="1:27" ht="21" customHeight="1" thickBot="1" x14ac:dyDescent="0.25">
      <c r="A16" s="185"/>
      <c r="B16" s="190"/>
      <c r="C16" s="191"/>
      <c r="D16" s="193"/>
      <c r="E16" s="187"/>
      <c r="F16" s="187"/>
      <c r="G16" s="189"/>
      <c r="H16" s="41" t="s">
        <v>20</v>
      </c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101"/>
      <c r="X16" s="106"/>
      <c r="Y16" s="10"/>
      <c r="Z16" s="10"/>
      <c r="AA16" s="10"/>
    </row>
    <row r="17" spans="1:52" ht="21" customHeight="1" x14ac:dyDescent="0.2">
      <c r="A17" s="185">
        <v>2</v>
      </c>
      <c r="B17" s="195" t="s">
        <v>194</v>
      </c>
      <c r="C17" s="192">
        <v>14704103900</v>
      </c>
      <c r="D17" s="192" t="s">
        <v>138</v>
      </c>
      <c r="E17" s="194" t="s">
        <v>58</v>
      </c>
      <c r="F17" s="186">
        <v>2</v>
      </c>
      <c r="G17" s="188" t="s">
        <v>41</v>
      </c>
      <c r="H17" s="45" t="s">
        <v>19</v>
      </c>
      <c r="I17" s="81">
        <v>44967</v>
      </c>
      <c r="J17" s="81">
        <f>I17+12</f>
        <v>44979</v>
      </c>
      <c r="K17" s="81">
        <f>J17+5</f>
        <v>44984</v>
      </c>
      <c r="L17" s="81">
        <f>K17+42</f>
        <v>45026</v>
      </c>
      <c r="M17" s="81">
        <f>L17+15</f>
        <v>45041</v>
      </c>
      <c r="N17" s="81">
        <f>M17+13</f>
        <v>45054</v>
      </c>
      <c r="O17" s="81">
        <f>N17+15</f>
        <v>45069</v>
      </c>
      <c r="P17" s="81">
        <f>O17+7</f>
        <v>45076</v>
      </c>
      <c r="Q17" s="81">
        <f>P17+13</f>
        <v>45089</v>
      </c>
      <c r="R17" s="81" t="s">
        <v>31</v>
      </c>
      <c r="S17" s="81">
        <f>Q17+7</f>
        <v>45096</v>
      </c>
      <c r="T17" s="81">
        <f>S17+10</f>
        <v>45106</v>
      </c>
      <c r="U17" s="81">
        <f>T17+4</f>
        <v>45110</v>
      </c>
      <c r="V17" s="81">
        <f>U17+3</f>
        <v>45113</v>
      </c>
      <c r="W17" s="105">
        <v>45189</v>
      </c>
      <c r="X17" s="100">
        <v>45289</v>
      </c>
      <c r="Y17" s="10"/>
      <c r="Z17" s="10"/>
      <c r="AA17" s="10"/>
    </row>
    <row r="18" spans="1:52" ht="21" customHeight="1" thickBot="1" x14ac:dyDescent="0.25">
      <c r="A18" s="185"/>
      <c r="B18" s="196"/>
      <c r="C18" s="193"/>
      <c r="D18" s="193"/>
      <c r="E18" s="187"/>
      <c r="F18" s="187"/>
      <c r="G18" s="189"/>
      <c r="H18" s="41" t="s">
        <v>20</v>
      </c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101"/>
      <c r="X18" s="106"/>
      <c r="Y18" s="10"/>
      <c r="Z18" s="10"/>
      <c r="AA18" s="10"/>
    </row>
    <row r="19" spans="1:52" ht="21" customHeight="1" x14ac:dyDescent="0.2">
      <c r="A19" s="185">
        <v>3</v>
      </c>
      <c r="B19" s="195" t="s">
        <v>211</v>
      </c>
      <c r="C19" s="192">
        <v>1250000000</v>
      </c>
      <c r="D19" s="192" t="s">
        <v>212</v>
      </c>
      <c r="E19" s="194" t="s">
        <v>58</v>
      </c>
      <c r="F19" s="186">
        <v>3</v>
      </c>
      <c r="G19" s="188" t="s">
        <v>41</v>
      </c>
      <c r="H19" s="45" t="s">
        <v>19</v>
      </c>
      <c r="I19" s="81">
        <v>44970</v>
      </c>
      <c r="J19" s="81">
        <f>I19+14</f>
        <v>44984</v>
      </c>
      <c r="K19" s="81">
        <f>J19+7</f>
        <v>44991</v>
      </c>
      <c r="L19" s="81">
        <f>K19+42</f>
        <v>45033</v>
      </c>
      <c r="M19" s="81">
        <f>L19+15</f>
        <v>45048</v>
      </c>
      <c r="N19" s="81">
        <f>M19+13</f>
        <v>45061</v>
      </c>
      <c r="O19" s="81">
        <f>N19+15</f>
        <v>45076</v>
      </c>
      <c r="P19" s="81">
        <f>O19+7</f>
        <v>45083</v>
      </c>
      <c r="Q19" s="81">
        <f>P19+13</f>
        <v>45096</v>
      </c>
      <c r="R19" s="81" t="s">
        <v>31</v>
      </c>
      <c r="S19" s="81">
        <f>Q19+7</f>
        <v>45103</v>
      </c>
      <c r="T19" s="81">
        <f>S19+10</f>
        <v>45113</v>
      </c>
      <c r="U19" s="81">
        <f>T19+4</f>
        <v>45117</v>
      </c>
      <c r="V19" s="81">
        <f>U19+3</f>
        <v>45120</v>
      </c>
      <c r="W19" s="105">
        <v>45168</v>
      </c>
      <c r="X19" s="100">
        <v>45289</v>
      </c>
      <c r="Y19" s="10"/>
      <c r="Z19" s="10"/>
      <c r="AA19" s="10"/>
    </row>
    <row r="20" spans="1:52" ht="21" customHeight="1" thickBot="1" x14ac:dyDescent="0.25">
      <c r="A20" s="185"/>
      <c r="B20" s="196"/>
      <c r="C20" s="193"/>
      <c r="D20" s="193"/>
      <c r="E20" s="187"/>
      <c r="F20" s="187"/>
      <c r="G20" s="189"/>
      <c r="H20" s="41" t="s">
        <v>20</v>
      </c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101"/>
      <c r="X20" s="106"/>
      <c r="Y20" s="10"/>
      <c r="Z20" s="10"/>
      <c r="AA20" s="10"/>
    </row>
    <row r="21" spans="1:52" ht="21" customHeight="1" x14ac:dyDescent="0.2">
      <c r="A21" s="185">
        <v>4</v>
      </c>
      <c r="B21" s="195" t="s">
        <v>217</v>
      </c>
      <c r="C21" s="192">
        <v>8208000000</v>
      </c>
      <c r="D21" s="192" t="s">
        <v>138</v>
      </c>
      <c r="E21" s="194" t="s">
        <v>58</v>
      </c>
      <c r="F21" s="186">
        <v>4</v>
      </c>
      <c r="G21" s="188" t="s">
        <v>41</v>
      </c>
      <c r="H21" s="45" t="s">
        <v>19</v>
      </c>
      <c r="I21" s="81">
        <v>44970</v>
      </c>
      <c r="J21" s="81">
        <f>I21+14</f>
        <v>44984</v>
      </c>
      <c r="K21" s="81">
        <f>J21+7</f>
        <v>44991</v>
      </c>
      <c r="L21" s="81">
        <f>K21+42</f>
        <v>45033</v>
      </c>
      <c r="M21" s="81">
        <f>L21+15</f>
        <v>45048</v>
      </c>
      <c r="N21" s="81">
        <f>M21+13</f>
        <v>45061</v>
      </c>
      <c r="O21" s="81">
        <f>N21+15</f>
        <v>45076</v>
      </c>
      <c r="P21" s="81">
        <f>O21+7</f>
        <v>45083</v>
      </c>
      <c r="Q21" s="81">
        <f>P21+13</f>
        <v>45096</v>
      </c>
      <c r="R21" s="81" t="s">
        <v>31</v>
      </c>
      <c r="S21" s="81">
        <f>Q21+7</f>
        <v>45103</v>
      </c>
      <c r="T21" s="81">
        <f>S21+10</f>
        <v>45113</v>
      </c>
      <c r="U21" s="81">
        <f>T21+4</f>
        <v>45117</v>
      </c>
      <c r="V21" s="81">
        <f>U21+3</f>
        <v>45120</v>
      </c>
      <c r="W21" s="105">
        <v>45146</v>
      </c>
      <c r="X21" s="100">
        <v>45289</v>
      </c>
      <c r="Y21" s="10"/>
      <c r="Z21" s="10"/>
      <c r="AA21" s="10"/>
    </row>
    <row r="22" spans="1:52" ht="21" customHeight="1" thickBot="1" x14ac:dyDescent="0.25">
      <c r="A22" s="185"/>
      <c r="B22" s="196"/>
      <c r="C22" s="193"/>
      <c r="D22" s="193"/>
      <c r="E22" s="187"/>
      <c r="F22" s="187"/>
      <c r="G22" s="189"/>
      <c r="H22" s="41" t="s">
        <v>20</v>
      </c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6"/>
      <c r="Y22" s="10"/>
      <c r="Z22" s="10"/>
      <c r="AA22" s="10"/>
    </row>
    <row r="23" spans="1:52" s="89" customFormat="1" ht="18.75" customHeight="1" x14ac:dyDescent="0.2">
      <c r="A23" s="185">
        <v>5</v>
      </c>
      <c r="B23" s="275" t="s">
        <v>157</v>
      </c>
      <c r="C23" s="191">
        <v>10365813000</v>
      </c>
      <c r="D23" s="191" t="s">
        <v>138</v>
      </c>
      <c r="E23" s="194" t="s">
        <v>58</v>
      </c>
      <c r="F23" s="186">
        <v>5</v>
      </c>
      <c r="G23" s="188" t="s">
        <v>47</v>
      </c>
      <c r="H23" s="66" t="s">
        <v>19</v>
      </c>
      <c r="I23" s="81">
        <v>44972</v>
      </c>
      <c r="J23" s="87">
        <f>I23+14</f>
        <v>44986</v>
      </c>
      <c r="K23" s="87">
        <f>J23+5</f>
        <v>44991</v>
      </c>
      <c r="L23" s="87">
        <f>K23+32</f>
        <v>45023</v>
      </c>
      <c r="M23" s="87">
        <f>L23+17</f>
        <v>45040</v>
      </c>
      <c r="N23" s="87">
        <f>M23+14</f>
        <v>45054</v>
      </c>
      <c r="O23" s="87">
        <f>N23+15</f>
        <v>45069</v>
      </c>
      <c r="P23" s="87">
        <f>O23+7</f>
        <v>45076</v>
      </c>
      <c r="Q23" s="87">
        <f>P23+13</f>
        <v>45089</v>
      </c>
      <c r="R23" s="87"/>
      <c r="S23" s="87">
        <f>Q23+7</f>
        <v>45096</v>
      </c>
      <c r="T23" s="87">
        <f>S23+10</f>
        <v>45106</v>
      </c>
      <c r="U23" s="87">
        <f>T23+4</f>
        <v>45110</v>
      </c>
      <c r="V23" s="87">
        <f>U23+3</f>
        <v>45113</v>
      </c>
      <c r="W23" s="105">
        <v>45146</v>
      </c>
      <c r="X23" s="100">
        <v>45289</v>
      </c>
      <c r="Y23" s="88"/>
      <c r="Z23" s="88"/>
      <c r="AA23" s="88"/>
    </row>
    <row r="24" spans="1:52" ht="36" customHeight="1" x14ac:dyDescent="0.2">
      <c r="A24" s="185"/>
      <c r="B24" s="275"/>
      <c r="C24" s="191"/>
      <c r="D24" s="191"/>
      <c r="E24" s="187"/>
      <c r="F24" s="187"/>
      <c r="G24" s="189"/>
      <c r="H24" s="41" t="s">
        <v>20</v>
      </c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90"/>
      <c r="X24" s="86"/>
      <c r="Y24" s="10"/>
      <c r="Z24" s="10"/>
      <c r="AA24" s="10"/>
    </row>
    <row r="25" spans="1:52" s="125" customFormat="1" ht="27" customHeight="1" x14ac:dyDescent="0.2">
      <c r="A25" s="173"/>
      <c r="B25" s="173" t="s">
        <v>2</v>
      </c>
      <c r="C25" s="174">
        <f>SUM(C15:C24)</f>
        <v>41118596900</v>
      </c>
      <c r="D25" s="175"/>
      <c r="E25" s="176" t="s">
        <v>31</v>
      </c>
      <c r="F25" s="176"/>
      <c r="G25" s="176"/>
      <c r="H25" s="176"/>
      <c r="I25" s="177"/>
      <c r="J25" s="177"/>
      <c r="K25" s="177"/>
      <c r="L25" s="177"/>
      <c r="M25" s="177"/>
      <c r="N25" s="177"/>
      <c r="O25" s="177"/>
      <c r="P25" s="176"/>
      <c r="Q25" s="176"/>
      <c r="R25" s="177"/>
      <c r="S25" s="177"/>
      <c r="T25" s="177"/>
      <c r="U25" s="178"/>
      <c r="V25" s="177"/>
      <c r="W25" s="177"/>
      <c r="X25" s="177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</row>
    <row r="26" spans="1:52" s="88" customFormat="1" ht="7.5" customHeight="1" x14ac:dyDescent="0.2"/>
    <row r="27" spans="1:52" s="88" customFormat="1" ht="15.75" customHeight="1" thickBot="1" x14ac:dyDescent="0.25">
      <c r="Y27" s="10"/>
      <c r="Z27" s="10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</row>
    <row r="28" spans="1:52" ht="20" thickBot="1" x14ac:dyDescent="0.25">
      <c r="B28" s="268" t="s">
        <v>32</v>
      </c>
      <c r="C28" s="269"/>
      <c r="D28" s="269"/>
      <c r="E28" s="269"/>
      <c r="F28" s="270"/>
      <c r="X28" s="10"/>
      <c r="Y28" s="10"/>
      <c r="Z28" s="10"/>
    </row>
    <row r="29" spans="1:52" ht="21" thickBot="1" x14ac:dyDescent="0.25">
      <c r="B29" s="5" t="s">
        <v>76</v>
      </c>
      <c r="C29" s="271" t="s">
        <v>128</v>
      </c>
      <c r="D29" s="272"/>
      <c r="E29" s="273"/>
      <c r="F29" s="274"/>
      <c r="X29" s="10"/>
      <c r="Y29" s="10"/>
      <c r="Z29" s="10"/>
    </row>
    <row r="30" spans="1:52" ht="20" thickBot="1" x14ac:dyDescent="0.25">
      <c r="B30" s="6"/>
      <c r="C30" s="7"/>
      <c r="D30" s="7"/>
      <c r="E30" s="7"/>
      <c r="F30" s="7"/>
      <c r="X30" s="10"/>
    </row>
    <row r="31" spans="1:52" ht="22" thickBot="1" x14ac:dyDescent="0.25">
      <c r="B31" s="232" t="s">
        <v>33</v>
      </c>
      <c r="C31" s="232"/>
      <c r="D31" s="244" t="s">
        <v>40</v>
      </c>
      <c r="E31" s="245"/>
      <c r="F31" s="245"/>
      <c r="G31" s="245"/>
      <c r="H31" s="246"/>
      <c r="J31" s="247" t="s">
        <v>51</v>
      </c>
      <c r="K31" s="248"/>
      <c r="L31" s="249" t="s">
        <v>52</v>
      </c>
      <c r="M31" s="250"/>
      <c r="N31" s="251"/>
      <c r="P31" s="252" t="s">
        <v>57</v>
      </c>
      <c r="Q31" s="253"/>
      <c r="R31" s="253"/>
      <c r="S31" s="253"/>
      <c r="T31" s="254"/>
      <c r="X31" s="10"/>
    </row>
    <row r="32" spans="1:52" ht="22" thickBot="1" x14ac:dyDescent="0.25">
      <c r="B32" s="232" t="s">
        <v>34</v>
      </c>
      <c r="C32" s="232"/>
      <c r="D32" s="18" t="s">
        <v>41</v>
      </c>
      <c r="E32" s="8"/>
      <c r="F32" s="255" t="s">
        <v>42</v>
      </c>
      <c r="G32" s="256"/>
      <c r="H32" s="257"/>
      <c r="J32" s="258">
        <v>1</v>
      </c>
      <c r="K32" s="259"/>
      <c r="L32" s="238" t="s">
        <v>54</v>
      </c>
      <c r="M32" s="239"/>
      <c r="N32" s="240"/>
      <c r="P32" s="22" t="s">
        <v>58</v>
      </c>
      <c r="Q32" s="229" t="s">
        <v>59</v>
      </c>
      <c r="R32" s="230"/>
      <c r="S32" s="230"/>
      <c r="T32" s="231"/>
    </row>
    <row r="33" spans="2:24" ht="22" thickBot="1" x14ac:dyDescent="0.25">
      <c r="B33" s="232" t="s">
        <v>35</v>
      </c>
      <c r="C33" s="232"/>
      <c r="D33" s="19" t="s">
        <v>43</v>
      </c>
      <c r="E33" s="9"/>
      <c r="F33" s="233" t="s">
        <v>44</v>
      </c>
      <c r="G33" s="234"/>
      <c r="H33" s="235"/>
      <c r="J33" s="236">
        <v>2</v>
      </c>
      <c r="K33" s="237"/>
      <c r="L33" s="238" t="s">
        <v>55</v>
      </c>
      <c r="M33" s="239"/>
      <c r="N33" s="240"/>
      <c r="P33" s="23" t="s">
        <v>60</v>
      </c>
      <c r="Q33" s="229" t="s">
        <v>61</v>
      </c>
      <c r="R33" s="230"/>
      <c r="S33" s="230"/>
      <c r="T33" s="231"/>
    </row>
    <row r="34" spans="2:24" ht="22" thickBot="1" x14ac:dyDescent="0.25">
      <c r="B34" s="232" t="s">
        <v>36</v>
      </c>
      <c r="C34" s="232"/>
      <c r="D34" s="18" t="s">
        <v>45</v>
      </c>
      <c r="E34" s="8"/>
      <c r="F34" s="233" t="s">
        <v>46</v>
      </c>
      <c r="G34" s="234"/>
      <c r="H34" s="235"/>
      <c r="J34" s="236">
        <v>3</v>
      </c>
      <c r="K34" s="237"/>
      <c r="L34" s="238" t="s">
        <v>56</v>
      </c>
      <c r="M34" s="239"/>
      <c r="N34" s="240"/>
      <c r="P34" s="24" t="s">
        <v>62</v>
      </c>
      <c r="Q34" s="241" t="s">
        <v>63</v>
      </c>
      <c r="R34" s="242"/>
      <c r="S34" s="242"/>
      <c r="T34" s="243"/>
    </row>
    <row r="35" spans="2:24" ht="22" thickBot="1" x14ac:dyDescent="0.25">
      <c r="B35" s="232" t="s">
        <v>37</v>
      </c>
      <c r="C35" s="232"/>
      <c r="D35" s="19" t="s">
        <v>47</v>
      </c>
      <c r="E35" s="9"/>
      <c r="F35" s="233" t="s">
        <v>48</v>
      </c>
      <c r="G35" s="234"/>
      <c r="H35" s="235"/>
      <c r="J35" s="260">
        <v>4</v>
      </c>
      <c r="K35" s="261"/>
      <c r="L35" s="262" t="s">
        <v>53</v>
      </c>
      <c r="M35" s="263"/>
      <c r="N35" s="264"/>
      <c r="X35" s="10"/>
    </row>
    <row r="36" spans="2:24" ht="21" thickBot="1" x14ac:dyDescent="0.25">
      <c r="B36" s="232" t="s">
        <v>38</v>
      </c>
      <c r="C36" s="232"/>
      <c r="D36" s="20" t="s">
        <v>49</v>
      </c>
      <c r="E36" s="21"/>
      <c r="F36" s="265" t="s">
        <v>50</v>
      </c>
      <c r="G36" s="266"/>
      <c r="H36" s="267"/>
      <c r="X36" s="11"/>
    </row>
    <row r="37" spans="2:24" ht="19" x14ac:dyDescent="0.2">
      <c r="B37" s="232" t="s">
        <v>39</v>
      </c>
      <c r="C37" s="232"/>
      <c r="D37" s="232"/>
    </row>
    <row r="38" spans="2:24" ht="16" x14ac:dyDescent="0.2">
      <c r="B38" s="95"/>
    </row>
  </sheetData>
  <sheetProtection algorithmName="SHA-512" hashValue="Np+PwZthmP7haXoQnvzW1fBuumehvWoY5s23pjBey+Mjx8PWEJ3tj+ckXzAnYJp+NAGp0AsTRmwqgfEv1OrCIw==" saltValue="HDI8hauSQLcoR2fVicvjmQ==" spinCount="100000" sheet="1" objects="1" scenarios="1" selectLockedCells="1" selectUnlockedCells="1"/>
  <mergeCells count="87">
    <mergeCell ref="A19:A20"/>
    <mergeCell ref="B19:B20"/>
    <mergeCell ref="C19:C20"/>
    <mergeCell ref="D19:D20"/>
    <mergeCell ref="E21:E22"/>
    <mergeCell ref="A21:A22"/>
    <mergeCell ref="B21:B22"/>
    <mergeCell ref="C21:C22"/>
    <mergeCell ref="D21:D22"/>
    <mergeCell ref="F21:F22"/>
    <mergeCell ref="G17:G18"/>
    <mergeCell ref="B28:F28"/>
    <mergeCell ref="C29:F29"/>
    <mergeCell ref="B23:B24"/>
    <mergeCell ref="C23:C24"/>
    <mergeCell ref="D23:D24"/>
    <mergeCell ref="E23:E24"/>
    <mergeCell ref="F19:F20"/>
    <mergeCell ref="G19:G20"/>
    <mergeCell ref="G21:G22"/>
    <mergeCell ref="E19:E20"/>
    <mergeCell ref="B37:D37"/>
    <mergeCell ref="B35:C35"/>
    <mergeCell ref="F35:H35"/>
    <mergeCell ref="J35:K35"/>
    <mergeCell ref="L35:N35"/>
    <mergeCell ref="B36:C36"/>
    <mergeCell ref="F36:H36"/>
    <mergeCell ref="B32:C32"/>
    <mergeCell ref="F32:H32"/>
    <mergeCell ref="J32:K32"/>
    <mergeCell ref="L32:N32"/>
    <mergeCell ref="Q32:T32"/>
    <mergeCell ref="B31:C31"/>
    <mergeCell ref="D31:H31"/>
    <mergeCell ref="J31:K31"/>
    <mergeCell ref="L31:N31"/>
    <mergeCell ref="P31:T31"/>
    <mergeCell ref="Q33:T33"/>
    <mergeCell ref="B34:C34"/>
    <mergeCell ref="F34:H34"/>
    <mergeCell ref="J34:K34"/>
    <mergeCell ref="L34:N34"/>
    <mergeCell ref="Q34:T34"/>
    <mergeCell ref="B33:C33"/>
    <mergeCell ref="F33:H33"/>
    <mergeCell ref="J33:K33"/>
    <mergeCell ref="L33:N33"/>
    <mergeCell ref="W13:W14"/>
    <mergeCell ref="A12:G12"/>
    <mergeCell ref="H12:H14"/>
    <mergeCell ref="I12:L12"/>
    <mergeCell ref="M12:O12"/>
    <mergeCell ref="P12:V12"/>
    <mergeCell ref="W12:X12"/>
    <mergeCell ref="X13:X14"/>
    <mergeCell ref="A13:A14"/>
    <mergeCell ref="B13:B14"/>
    <mergeCell ref="R13:R14"/>
    <mergeCell ref="I13:I14"/>
    <mergeCell ref="C7:I7"/>
    <mergeCell ref="C4:I4"/>
    <mergeCell ref="C5:I5"/>
    <mergeCell ref="C6:I6"/>
    <mergeCell ref="C8:I8"/>
    <mergeCell ref="A23:A24"/>
    <mergeCell ref="F15:F16"/>
    <mergeCell ref="G15:G16"/>
    <mergeCell ref="A15:A16"/>
    <mergeCell ref="B15:B16"/>
    <mergeCell ref="C15:C16"/>
    <mergeCell ref="D15:D16"/>
    <mergeCell ref="E15:E16"/>
    <mergeCell ref="G23:G24"/>
    <mergeCell ref="F23:F24"/>
    <mergeCell ref="A17:A18"/>
    <mergeCell ref="B17:B18"/>
    <mergeCell ref="C17:C18"/>
    <mergeCell ref="D17:D18"/>
    <mergeCell ref="E17:E18"/>
    <mergeCell ref="F17:F18"/>
    <mergeCell ref="J10:M10"/>
    <mergeCell ref="G13:G14"/>
    <mergeCell ref="E13:E14"/>
    <mergeCell ref="F13:F14"/>
    <mergeCell ref="C13:C14"/>
    <mergeCell ref="D13:D1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Q131"/>
  <sheetViews>
    <sheetView topLeftCell="A89" zoomScaleNormal="100" workbookViewId="0">
      <selection activeCell="C10" sqref="C1:D1048576"/>
    </sheetView>
  </sheetViews>
  <sheetFormatPr baseColWidth="10" defaultColWidth="11.5" defaultRowHeight="15" x14ac:dyDescent="0.2"/>
  <cols>
    <col min="1" max="1" width="5.5" style="77" customWidth="1"/>
    <col min="2" max="2" width="52.5" style="77" customWidth="1"/>
    <col min="3" max="3" width="20.1640625" style="77" hidden="1" customWidth="1"/>
    <col min="4" max="4" width="15.6640625" style="77" hidden="1" customWidth="1"/>
    <col min="5" max="5" width="13.33203125" style="77" customWidth="1"/>
    <col min="6" max="6" width="7.1640625" style="77" customWidth="1"/>
    <col min="7" max="7" width="10.33203125" style="77" bestFit="1" customWidth="1"/>
    <col min="8" max="8" width="13.5" style="77" customWidth="1"/>
    <col min="9" max="9" width="27.1640625" style="77" bestFit="1" customWidth="1"/>
    <col min="10" max="10" width="25.33203125" style="77" customWidth="1"/>
    <col min="11" max="11" width="25.83203125" style="77" customWidth="1"/>
    <col min="12" max="12" width="22.6640625" style="77" customWidth="1"/>
    <col min="13" max="13" width="22.33203125" style="77" customWidth="1"/>
    <col min="14" max="14" width="21.5" style="77" customWidth="1"/>
    <col min="15" max="15" width="22.6640625" style="77" bestFit="1" customWidth="1"/>
    <col min="16" max="16" width="23" style="77" customWidth="1"/>
    <col min="17" max="17" width="21.5" style="77" customWidth="1"/>
    <col min="18" max="18" width="18.5" style="77" customWidth="1"/>
    <col min="19" max="19" width="23.33203125" style="77" customWidth="1"/>
    <col min="20" max="20" width="23" style="77" customWidth="1"/>
    <col min="21" max="21" width="23.5" style="77" customWidth="1"/>
    <col min="22" max="22" width="28.6640625" style="77" bestFit="1" customWidth="1"/>
    <col min="23" max="23" width="27.1640625" style="77" customWidth="1"/>
    <col min="24" max="24" width="28.6640625" style="77" customWidth="1"/>
    <col min="25" max="25" width="18.33203125" style="77" customWidth="1"/>
    <col min="26" max="26" width="17.83203125" style="77" customWidth="1"/>
    <col min="27" max="27" width="16.83203125" style="77" customWidth="1"/>
    <col min="28" max="31" width="12.6640625" style="77" customWidth="1"/>
    <col min="32" max="16384" width="11.5" style="77"/>
  </cols>
  <sheetData>
    <row r="2" spans="1:29" s="10" customFormat="1" ht="17" x14ac:dyDescent="0.2">
      <c r="A2" s="108"/>
      <c r="B2" s="62"/>
      <c r="C2" s="63"/>
      <c r="D2" s="109"/>
      <c r="E2" s="109"/>
      <c r="F2" s="109"/>
      <c r="G2" s="109"/>
      <c r="H2" s="109"/>
      <c r="I2" s="109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</row>
    <row r="3" spans="1:29" s="10" customFormat="1" ht="17" x14ac:dyDescent="0.2">
      <c r="A3" s="108"/>
      <c r="B3" s="62"/>
      <c r="C3" s="63"/>
      <c r="D3" s="109"/>
      <c r="E3" s="109"/>
      <c r="F3" s="109"/>
      <c r="G3" s="109"/>
      <c r="H3" s="109"/>
      <c r="I3" s="109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</row>
    <row r="4" spans="1:29" s="10" customFormat="1" ht="17" x14ac:dyDescent="0.2">
      <c r="A4" s="108"/>
      <c r="B4" s="62"/>
      <c r="C4" s="63"/>
      <c r="D4" s="109"/>
      <c r="E4" s="109"/>
      <c r="F4" s="109"/>
      <c r="G4" s="109"/>
      <c r="H4" s="109"/>
      <c r="I4" s="109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</row>
    <row r="5" spans="1:29" s="10" customFormat="1" ht="16" x14ac:dyDescent="0.2">
      <c r="A5" s="92"/>
      <c r="B5" s="16" t="s">
        <v>26</v>
      </c>
      <c r="C5" s="200" t="s">
        <v>133</v>
      </c>
      <c r="D5" s="201"/>
      <c r="E5" s="201"/>
      <c r="F5" s="201"/>
      <c r="G5" s="201"/>
      <c r="H5" s="201"/>
      <c r="I5" s="202"/>
      <c r="J5" s="12"/>
      <c r="K5" s="89"/>
      <c r="L5" s="89"/>
      <c r="M5" s="89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88"/>
      <c r="AC5" s="88"/>
    </row>
    <row r="6" spans="1:29" s="10" customFormat="1" ht="16" x14ac:dyDescent="0.2">
      <c r="A6" s="77"/>
      <c r="B6" s="16" t="s">
        <v>27</v>
      </c>
      <c r="C6" s="200">
        <v>2023</v>
      </c>
      <c r="D6" s="201"/>
      <c r="E6" s="201"/>
      <c r="F6" s="201"/>
      <c r="G6" s="201"/>
      <c r="H6" s="201"/>
      <c r="I6" s="202"/>
      <c r="J6" s="2"/>
      <c r="K6" s="77"/>
      <c r="L6" s="77"/>
      <c r="M6" s="7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9" s="10" customFormat="1" ht="16" x14ac:dyDescent="0.2">
      <c r="A7" s="77"/>
      <c r="B7" s="16" t="s">
        <v>28</v>
      </c>
      <c r="C7" s="200" t="s">
        <v>127</v>
      </c>
      <c r="D7" s="201"/>
      <c r="E7" s="201"/>
      <c r="F7" s="201"/>
      <c r="G7" s="201"/>
      <c r="H7" s="201"/>
      <c r="I7" s="202"/>
      <c r="J7" s="2"/>
      <c r="K7" s="77"/>
      <c r="L7" s="77"/>
      <c r="M7" s="7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9" s="10" customFormat="1" ht="16" x14ac:dyDescent="0.2">
      <c r="A8" s="77"/>
      <c r="B8" s="16" t="s">
        <v>29</v>
      </c>
      <c r="C8" s="197" t="s">
        <v>126</v>
      </c>
      <c r="D8" s="198"/>
      <c r="E8" s="198"/>
      <c r="F8" s="198"/>
      <c r="G8" s="198"/>
      <c r="H8" s="198"/>
      <c r="I8" s="199"/>
      <c r="J8" s="2"/>
      <c r="K8" s="77"/>
      <c r="L8" s="77"/>
      <c r="M8" s="7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9" s="10" customFormat="1" ht="16" x14ac:dyDescent="0.2">
      <c r="A9" s="77"/>
      <c r="B9" s="16" t="s">
        <v>30</v>
      </c>
      <c r="C9" s="200" t="s">
        <v>154</v>
      </c>
      <c r="D9" s="201"/>
      <c r="E9" s="201"/>
      <c r="F9" s="201"/>
      <c r="G9" s="201"/>
      <c r="H9" s="201"/>
      <c r="I9" s="20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77"/>
      <c r="Z9" s="77"/>
      <c r="AA9" s="77"/>
    </row>
    <row r="10" spans="1:29" s="10" customFormat="1" x14ac:dyDescent="0.2">
      <c r="A10" s="77"/>
      <c r="B10" s="77"/>
      <c r="C10" s="77"/>
      <c r="D10" s="77"/>
      <c r="E10" s="77"/>
      <c r="F10" s="77"/>
      <c r="G10" s="77"/>
      <c r="H10" s="77"/>
      <c r="I10" s="7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77"/>
      <c r="Z10" s="77"/>
      <c r="AA10" s="77"/>
    </row>
    <row r="11" spans="1:29" s="10" customFormat="1" ht="24" x14ac:dyDescent="0.3">
      <c r="A11" s="77"/>
      <c r="B11" s="77"/>
      <c r="C11" s="77"/>
      <c r="D11" s="77"/>
      <c r="E11" s="77"/>
      <c r="F11" s="77"/>
      <c r="G11" s="77"/>
      <c r="H11" s="77"/>
      <c r="I11" s="77"/>
      <c r="J11" s="180" t="s">
        <v>84</v>
      </c>
      <c r="K11" s="180"/>
      <c r="L11" s="180"/>
      <c r="M11" s="180"/>
      <c r="N11" s="180"/>
      <c r="O11" s="180"/>
      <c r="P11" s="180"/>
      <c r="Q11" s="111"/>
      <c r="R11" s="78"/>
      <c r="S11" s="78"/>
      <c r="T11" s="78"/>
      <c r="U11" s="78"/>
      <c r="V11" s="78"/>
      <c r="W11" s="78"/>
      <c r="X11" s="78"/>
      <c r="Y11" s="77"/>
      <c r="Z11" s="77"/>
      <c r="AA11" s="77"/>
    </row>
    <row r="12" spans="1:29" s="10" customFormat="1" x14ac:dyDescent="0.2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2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</row>
    <row r="13" spans="1:29" s="10" customFormat="1" ht="16" thickBot="1" x14ac:dyDescent="0.25">
      <c r="A13" s="77"/>
      <c r="B13" s="79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</row>
    <row r="14" spans="1:29" s="10" customFormat="1" ht="18" x14ac:dyDescent="0.2">
      <c r="A14" s="335" t="s">
        <v>18</v>
      </c>
      <c r="B14" s="332"/>
      <c r="C14" s="332"/>
      <c r="D14" s="332"/>
      <c r="E14" s="332"/>
      <c r="F14" s="332"/>
      <c r="G14" s="332"/>
      <c r="H14" s="330" t="s">
        <v>21</v>
      </c>
      <c r="I14" s="219" t="s">
        <v>22</v>
      </c>
      <c r="J14" s="219"/>
      <c r="K14" s="219"/>
      <c r="L14" s="219"/>
      <c r="M14" s="367" t="s">
        <v>23</v>
      </c>
      <c r="N14" s="367"/>
      <c r="O14" s="367"/>
      <c r="P14" s="219" t="s">
        <v>0</v>
      </c>
      <c r="Q14" s="219"/>
      <c r="R14" s="219"/>
      <c r="S14" s="219"/>
      <c r="T14" s="219"/>
      <c r="U14" s="219"/>
      <c r="V14" s="219"/>
      <c r="W14" s="332" t="s">
        <v>80</v>
      </c>
      <c r="X14" s="333"/>
      <c r="Y14" s="77"/>
      <c r="Z14" s="77"/>
      <c r="AA14" s="77"/>
    </row>
    <row r="15" spans="1:29" s="10" customFormat="1" ht="32" x14ac:dyDescent="0.2">
      <c r="A15" s="347" t="s">
        <v>16</v>
      </c>
      <c r="B15" s="184" t="s">
        <v>17</v>
      </c>
      <c r="C15" s="184" t="s">
        <v>65</v>
      </c>
      <c r="D15" s="184" t="s">
        <v>7</v>
      </c>
      <c r="E15" s="184" t="s">
        <v>57</v>
      </c>
      <c r="F15" s="184" t="s">
        <v>9</v>
      </c>
      <c r="G15" s="345" t="s">
        <v>25</v>
      </c>
      <c r="H15" s="331"/>
      <c r="I15" s="334" t="s">
        <v>10</v>
      </c>
      <c r="J15" s="76" t="s">
        <v>24</v>
      </c>
      <c r="K15" s="76" t="s">
        <v>11</v>
      </c>
      <c r="L15" s="76" t="s">
        <v>15</v>
      </c>
      <c r="M15" s="76" t="s">
        <v>83</v>
      </c>
      <c r="N15" s="76" t="s">
        <v>82</v>
      </c>
      <c r="O15" s="76" t="s">
        <v>122</v>
      </c>
      <c r="P15" s="76" t="s">
        <v>113</v>
      </c>
      <c r="Q15" s="76" t="s">
        <v>114</v>
      </c>
      <c r="R15" s="334" t="s">
        <v>64</v>
      </c>
      <c r="S15" s="76" t="s">
        <v>74</v>
      </c>
      <c r="T15" s="76" t="s">
        <v>4</v>
      </c>
      <c r="U15" s="76" t="s">
        <v>81</v>
      </c>
      <c r="V15" s="76" t="s">
        <v>101</v>
      </c>
      <c r="W15" s="76" t="s">
        <v>6</v>
      </c>
      <c r="X15" s="329" t="s">
        <v>66</v>
      </c>
    </row>
    <row r="16" spans="1:29" s="10" customFormat="1" ht="16" thickBot="1" x14ac:dyDescent="0.25">
      <c r="A16" s="347"/>
      <c r="B16" s="184"/>
      <c r="C16" s="184"/>
      <c r="D16" s="184"/>
      <c r="E16" s="184"/>
      <c r="F16" s="184"/>
      <c r="G16" s="345"/>
      <c r="H16" s="331"/>
      <c r="I16" s="334"/>
      <c r="J16" s="13" t="s">
        <v>69</v>
      </c>
      <c r="K16" s="14" t="s">
        <v>72</v>
      </c>
      <c r="L16" s="13" t="s">
        <v>70</v>
      </c>
      <c r="M16" s="14" t="s">
        <v>71</v>
      </c>
      <c r="N16" s="13" t="s">
        <v>69</v>
      </c>
      <c r="O16" s="64" t="s">
        <v>71</v>
      </c>
      <c r="P16" s="14" t="s">
        <v>75</v>
      </c>
      <c r="Q16" s="64" t="s">
        <v>69</v>
      </c>
      <c r="R16" s="334"/>
      <c r="S16" s="13" t="s">
        <v>75</v>
      </c>
      <c r="T16" s="15" t="s">
        <v>100</v>
      </c>
      <c r="U16" s="15" t="s">
        <v>72</v>
      </c>
      <c r="V16" s="15" t="s">
        <v>99</v>
      </c>
      <c r="W16" s="76"/>
      <c r="X16" s="329"/>
    </row>
    <row r="17" spans="1:30" s="10" customFormat="1" ht="16" x14ac:dyDescent="0.2">
      <c r="A17" s="278">
        <v>1</v>
      </c>
      <c r="B17" s="344" t="s">
        <v>158</v>
      </c>
      <c r="C17" s="315">
        <f>[1]Feuil2!$A$12</f>
        <v>1362826999</v>
      </c>
      <c r="D17" s="315" t="s">
        <v>132</v>
      </c>
      <c r="E17" s="283" t="s">
        <v>58</v>
      </c>
      <c r="F17" s="283">
        <v>1</v>
      </c>
      <c r="G17" s="283" t="s">
        <v>41</v>
      </c>
      <c r="H17" s="61" t="s">
        <v>19</v>
      </c>
      <c r="I17" s="93">
        <v>44966</v>
      </c>
      <c r="J17" s="93">
        <f>I17+12</f>
        <v>44978</v>
      </c>
      <c r="K17" s="93">
        <f>J17+3</f>
        <v>44981</v>
      </c>
      <c r="L17" s="93">
        <f>K17+32</f>
        <v>45013</v>
      </c>
      <c r="M17" s="112">
        <f>L17+15</f>
        <v>45028</v>
      </c>
      <c r="N17" s="112">
        <f>M17+12</f>
        <v>45040</v>
      </c>
      <c r="O17" s="113">
        <f>N17+15</f>
        <v>45055</v>
      </c>
      <c r="P17" s="93">
        <f>O17+7</f>
        <v>45062</v>
      </c>
      <c r="Q17" s="93">
        <f>P17+13</f>
        <v>45075</v>
      </c>
      <c r="R17" s="93"/>
      <c r="S17" s="93">
        <f>Q17+7</f>
        <v>45082</v>
      </c>
      <c r="T17" s="93">
        <f>S17+10</f>
        <v>45092</v>
      </c>
      <c r="U17" s="93">
        <f>T17+4</f>
        <v>45096</v>
      </c>
      <c r="V17" s="93">
        <f>U17+3</f>
        <v>45099</v>
      </c>
      <c r="W17" s="105">
        <v>45159</v>
      </c>
      <c r="X17" s="100">
        <v>45289</v>
      </c>
    </row>
    <row r="18" spans="1:30" ht="58.5" customHeight="1" thickBot="1" x14ac:dyDescent="0.25">
      <c r="A18" s="278"/>
      <c r="B18" s="344"/>
      <c r="C18" s="315"/>
      <c r="D18" s="337"/>
      <c r="E18" s="283"/>
      <c r="F18" s="283"/>
      <c r="G18" s="283"/>
      <c r="H18" s="60" t="s">
        <v>20</v>
      </c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01"/>
      <c r="X18" s="106"/>
      <c r="Y18" s="10"/>
      <c r="Z18" s="10"/>
      <c r="AA18" s="10"/>
      <c r="AB18" s="10"/>
      <c r="AC18" s="10"/>
    </row>
    <row r="19" spans="1:30" s="97" customFormat="1" ht="21" customHeight="1" x14ac:dyDescent="0.2">
      <c r="A19" s="278">
        <v>2</v>
      </c>
      <c r="B19" s="276" t="s">
        <v>179</v>
      </c>
      <c r="C19" s="281">
        <f>[1]Feuil2!$G$12</f>
        <v>2071364453</v>
      </c>
      <c r="D19" s="284" t="s">
        <v>144</v>
      </c>
      <c r="E19" s="279" t="s">
        <v>58</v>
      </c>
      <c r="F19" s="283">
        <v>2</v>
      </c>
      <c r="G19" s="285" t="s">
        <v>41</v>
      </c>
      <c r="H19" s="69" t="s">
        <v>19</v>
      </c>
      <c r="I19" s="93">
        <v>44966</v>
      </c>
      <c r="J19" s="93">
        <f>I19+12</f>
        <v>44978</v>
      </c>
      <c r="K19" s="93">
        <f>J19+3</f>
        <v>44981</v>
      </c>
      <c r="L19" s="93">
        <f>K19+32</f>
        <v>45013</v>
      </c>
      <c r="M19" s="112">
        <f>L19+15</f>
        <v>45028</v>
      </c>
      <c r="N19" s="112">
        <f>M19+12</f>
        <v>45040</v>
      </c>
      <c r="O19" s="113">
        <f>N19+15</f>
        <v>45055</v>
      </c>
      <c r="P19" s="93">
        <f>O19+7</f>
        <v>45062</v>
      </c>
      <c r="Q19" s="93">
        <f>P19+13</f>
        <v>45075</v>
      </c>
      <c r="R19" s="93"/>
      <c r="S19" s="93">
        <f>Q19+7</f>
        <v>45082</v>
      </c>
      <c r="T19" s="93">
        <f>S19+10</f>
        <v>45092</v>
      </c>
      <c r="U19" s="93">
        <f>T19+4</f>
        <v>45096</v>
      </c>
      <c r="V19" s="93">
        <f>U19+3</f>
        <v>45099</v>
      </c>
      <c r="W19" s="105">
        <v>45189</v>
      </c>
      <c r="X19" s="100">
        <v>45289</v>
      </c>
      <c r="Y19" s="10"/>
      <c r="Z19" s="10"/>
      <c r="AA19" s="10"/>
      <c r="AB19" s="10"/>
      <c r="AC19" s="10"/>
      <c r="AD19" s="77"/>
    </row>
    <row r="20" spans="1:30" s="97" customFormat="1" ht="51" customHeight="1" thickBot="1" x14ac:dyDescent="0.25">
      <c r="A20" s="278"/>
      <c r="B20" s="277"/>
      <c r="C20" s="282"/>
      <c r="D20" s="193"/>
      <c r="E20" s="280"/>
      <c r="F20" s="283"/>
      <c r="G20" s="286"/>
      <c r="H20" s="70" t="s">
        <v>20</v>
      </c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6"/>
      <c r="Y20" s="10"/>
      <c r="Z20" s="10"/>
      <c r="AA20" s="10"/>
      <c r="AB20" s="10"/>
      <c r="AC20" s="10"/>
      <c r="AD20" s="77"/>
    </row>
    <row r="21" spans="1:30" ht="16" x14ac:dyDescent="0.2">
      <c r="A21" s="278">
        <v>3</v>
      </c>
      <c r="B21" s="336" t="s">
        <v>159</v>
      </c>
      <c r="C21" s="315">
        <f>[1]Feuil2!$B$12</f>
        <v>1555756019</v>
      </c>
      <c r="D21" s="315" t="s">
        <v>134</v>
      </c>
      <c r="E21" s="283" t="s">
        <v>58</v>
      </c>
      <c r="F21" s="283">
        <v>3</v>
      </c>
      <c r="G21" s="283" t="s">
        <v>41</v>
      </c>
      <c r="H21" s="61" t="s">
        <v>19</v>
      </c>
      <c r="I21" s="93">
        <v>44970</v>
      </c>
      <c r="J21" s="93">
        <f>I21+14</f>
        <v>44984</v>
      </c>
      <c r="K21" s="93">
        <f>J21+3</f>
        <v>44987</v>
      </c>
      <c r="L21" s="93">
        <f>K21+32</f>
        <v>45019</v>
      </c>
      <c r="M21" s="112">
        <f>L21+15</f>
        <v>45034</v>
      </c>
      <c r="N21" s="112">
        <f>M21+13</f>
        <v>45047</v>
      </c>
      <c r="O21" s="113">
        <f>N21+15</f>
        <v>45062</v>
      </c>
      <c r="P21" s="93">
        <f>O21+7</f>
        <v>45069</v>
      </c>
      <c r="Q21" s="93">
        <f>P21+13</f>
        <v>45082</v>
      </c>
      <c r="R21" s="93"/>
      <c r="S21" s="93">
        <f>Q21+7</f>
        <v>45089</v>
      </c>
      <c r="T21" s="93">
        <f>S21+10</f>
        <v>45099</v>
      </c>
      <c r="U21" s="93">
        <f>T21+4</f>
        <v>45103</v>
      </c>
      <c r="V21" s="93">
        <f>U21+3</f>
        <v>45106</v>
      </c>
      <c r="W21" s="105">
        <v>45168</v>
      </c>
      <c r="X21" s="100">
        <v>45289</v>
      </c>
      <c r="Y21" s="10"/>
      <c r="Z21" s="10"/>
      <c r="AA21" s="10"/>
    </row>
    <row r="22" spans="1:30" ht="36.75" customHeight="1" thickBot="1" x14ac:dyDescent="0.25">
      <c r="A22" s="278"/>
      <c r="B22" s="336"/>
      <c r="C22" s="315"/>
      <c r="D22" s="337"/>
      <c r="E22" s="283"/>
      <c r="F22" s="283"/>
      <c r="G22" s="283"/>
      <c r="H22" s="60" t="s">
        <v>20</v>
      </c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101"/>
      <c r="X22" s="106"/>
      <c r="Y22" s="10"/>
      <c r="Z22" s="10"/>
      <c r="AA22" s="10"/>
    </row>
    <row r="23" spans="1:30" ht="17.25" customHeight="1" x14ac:dyDescent="0.2">
      <c r="A23" s="278">
        <v>4</v>
      </c>
      <c r="B23" s="344" t="s">
        <v>160</v>
      </c>
      <c r="C23" s="346">
        <f>[1]Feuil2!$C$12</f>
        <v>1578574159</v>
      </c>
      <c r="D23" s="315" t="s">
        <v>135</v>
      </c>
      <c r="E23" s="283" t="s">
        <v>58</v>
      </c>
      <c r="F23" s="283">
        <v>4</v>
      </c>
      <c r="G23" s="283" t="s">
        <v>41</v>
      </c>
      <c r="H23" s="61" t="s">
        <v>19</v>
      </c>
      <c r="I23" s="93">
        <v>44970</v>
      </c>
      <c r="J23" s="93">
        <f>I23+14</f>
        <v>44984</v>
      </c>
      <c r="K23" s="93">
        <f>J23+3</f>
        <v>44987</v>
      </c>
      <c r="L23" s="93">
        <f>K23+32</f>
        <v>45019</v>
      </c>
      <c r="M23" s="112">
        <f>L23+15</f>
        <v>45034</v>
      </c>
      <c r="N23" s="112">
        <f>M23+13</f>
        <v>45047</v>
      </c>
      <c r="O23" s="113">
        <f>N23+15</f>
        <v>45062</v>
      </c>
      <c r="P23" s="93">
        <f>O23+7</f>
        <v>45069</v>
      </c>
      <c r="Q23" s="93">
        <f>P23+13</f>
        <v>45082</v>
      </c>
      <c r="R23" s="93"/>
      <c r="S23" s="93">
        <f>Q23+7</f>
        <v>45089</v>
      </c>
      <c r="T23" s="93">
        <f>S23+10</f>
        <v>45099</v>
      </c>
      <c r="U23" s="93">
        <f>T23+4</f>
        <v>45103</v>
      </c>
      <c r="V23" s="93">
        <f>U23+3</f>
        <v>45106</v>
      </c>
      <c r="W23" s="105">
        <v>45146</v>
      </c>
      <c r="X23" s="100">
        <v>45289</v>
      </c>
      <c r="Y23" s="10"/>
      <c r="Z23" s="10"/>
      <c r="AA23" s="10"/>
    </row>
    <row r="24" spans="1:30" ht="21.75" customHeight="1" thickBot="1" x14ac:dyDescent="0.25">
      <c r="A24" s="278"/>
      <c r="B24" s="344"/>
      <c r="C24" s="346">
        <v>924653</v>
      </c>
      <c r="D24" s="337"/>
      <c r="E24" s="283"/>
      <c r="F24" s="283"/>
      <c r="G24" s="283"/>
      <c r="H24" s="60" t="s">
        <v>20</v>
      </c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101"/>
      <c r="X24" s="106"/>
      <c r="Y24" s="10"/>
      <c r="Z24" s="10"/>
      <c r="AA24" s="10"/>
    </row>
    <row r="25" spans="1:30" ht="16" x14ac:dyDescent="0.2">
      <c r="A25" s="278">
        <v>5</v>
      </c>
      <c r="B25" s="344" t="s">
        <v>162</v>
      </c>
      <c r="C25" s="315">
        <f>[1]Feuil2!$E$12</f>
        <v>507974207</v>
      </c>
      <c r="D25" s="315" t="s">
        <v>161</v>
      </c>
      <c r="E25" s="283" t="s">
        <v>58</v>
      </c>
      <c r="F25" s="283">
        <v>5</v>
      </c>
      <c r="G25" s="283" t="s">
        <v>41</v>
      </c>
      <c r="H25" s="61" t="s">
        <v>19</v>
      </c>
      <c r="I25" s="93">
        <v>44972</v>
      </c>
      <c r="J25" s="93">
        <f>I25+12</f>
        <v>44984</v>
      </c>
      <c r="K25" s="93">
        <f>J25+3</f>
        <v>44987</v>
      </c>
      <c r="L25" s="93">
        <f>K25+32</f>
        <v>45019</v>
      </c>
      <c r="M25" s="112">
        <f>L25+15</f>
        <v>45034</v>
      </c>
      <c r="N25" s="112">
        <f>M25+13</f>
        <v>45047</v>
      </c>
      <c r="O25" s="113">
        <f>N25+15</f>
        <v>45062</v>
      </c>
      <c r="P25" s="93">
        <f>O25+7</f>
        <v>45069</v>
      </c>
      <c r="Q25" s="93">
        <f>P25+13</f>
        <v>45082</v>
      </c>
      <c r="R25" s="93"/>
      <c r="S25" s="93">
        <f>Q25+7</f>
        <v>45089</v>
      </c>
      <c r="T25" s="93">
        <f>S25+10</f>
        <v>45099</v>
      </c>
      <c r="U25" s="93">
        <f>T25+4</f>
        <v>45103</v>
      </c>
      <c r="V25" s="93">
        <f>U25+3</f>
        <v>45106</v>
      </c>
      <c r="W25" s="105">
        <v>45182</v>
      </c>
      <c r="X25" s="100">
        <v>45289</v>
      </c>
      <c r="Y25" s="10"/>
      <c r="Z25" s="10"/>
      <c r="AA25" s="10"/>
    </row>
    <row r="26" spans="1:30" ht="26.25" customHeight="1" thickBot="1" x14ac:dyDescent="0.25">
      <c r="A26" s="278"/>
      <c r="B26" s="344"/>
      <c r="C26" s="315"/>
      <c r="D26" s="337"/>
      <c r="E26" s="283"/>
      <c r="F26" s="283"/>
      <c r="G26" s="283"/>
      <c r="H26" s="60" t="s">
        <v>20</v>
      </c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101"/>
      <c r="X26" s="106"/>
      <c r="Y26" s="10"/>
      <c r="Z26" s="10"/>
      <c r="AA26" s="10"/>
    </row>
    <row r="27" spans="1:30" ht="16" x14ac:dyDescent="0.2">
      <c r="A27" s="278">
        <v>6</v>
      </c>
      <c r="B27" s="311" t="s">
        <v>163</v>
      </c>
      <c r="C27" s="313">
        <f>[1]Feuil2!$F$12</f>
        <v>1901369526</v>
      </c>
      <c r="D27" s="315" t="s">
        <v>136</v>
      </c>
      <c r="E27" s="283" t="s">
        <v>58</v>
      </c>
      <c r="F27" s="283">
        <v>6</v>
      </c>
      <c r="G27" s="283" t="s">
        <v>41</v>
      </c>
      <c r="H27" s="61" t="s">
        <v>19</v>
      </c>
      <c r="I27" s="93">
        <v>44972</v>
      </c>
      <c r="J27" s="93">
        <f>I27+12</f>
        <v>44984</v>
      </c>
      <c r="K27" s="93">
        <f>J27+3</f>
        <v>44987</v>
      </c>
      <c r="L27" s="93">
        <f>K27+32</f>
        <v>45019</v>
      </c>
      <c r="M27" s="112">
        <f>L27+15</f>
        <v>45034</v>
      </c>
      <c r="N27" s="112">
        <f>M27+13</f>
        <v>45047</v>
      </c>
      <c r="O27" s="113">
        <f>N27+15</f>
        <v>45062</v>
      </c>
      <c r="P27" s="93">
        <f>O27+7</f>
        <v>45069</v>
      </c>
      <c r="Q27" s="93">
        <f>P27+13</f>
        <v>45082</v>
      </c>
      <c r="R27" s="93"/>
      <c r="S27" s="93">
        <f>Q27+7</f>
        <v>45089</v>
      </c>
      <c r="T27" s="93">
        <f>S27+10</f>
        <v>45099</v>
      </c>
      <c r="U27" s="93">
        <f>T27+4</f>
        <v>45103</v>
      </c>
      <c r="V27" s="93">
        <f>U27+3</f>
        <v>45106</v>
      </c>
      <c r="W27" s="105">
        <v>45238</v>
      </c>
      <c r="X27" s="100">
        <v>45289</v>
      </c>
      <c r="Y27" s="10"/>
      <c r="Z27" s="10"/>
      <c r="AA27" s="10"/>
    </row>
    <row r="28" spans="1:30" ht="24.75" customHeight="1" thickBot="1" x14ac:dyDescent="0.25">
      <c r="A28" s="278"/>
      <c r="B28" s="312"/>
      <c r="C28" s="314"/>
      <c r="D28" s="315"/>
      <c r="E28" s="283"/>
      <c r="F28" s="283"/>
      <c r="G28" s="283"/>
      <c r="H28" s="60" t="s">
        <v>20</v>
      </c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101"/>
      <c r="X28" s="106"/>
      <c r="Y28" s="10"/>
      <c r="Z28" s="10"/>
      <c r="AA28" s="10"/>
    </row>
    <row r="29" spans="1:30" ht="18" customHeight="1" x14ac:dyDescent="0.2">
      <c r="A29" s="278">
        <v>7</v>
      </c>
      <c r="B29" s="316" t="s">
        <v>164</v>
      </c>
      <c r="C29" s="326">
        <f>[1]Feuil2!$I$12</f>
        <v>335000000</v>
      </c>
      <c r="D29" s="338" t="s">
        <v>146</v>
      </c>
      <c r="E29" s="299" t="s">
        <v>58</v>
      </c>
      <c r="F29" s="283">
        <v>7</v>
      </c>
      <c r="G29" s="283" t="s">
        <v>47</v>
      </c>
      <c r="H29" s="61" t="s">
        <v>19</v>
      </c>
      <c r="I29" s="93">
        <v>44977</v>
      </c>
      <c r="J29" s="81">
        <f>I29+14</f>
        <v>44991</v>
      </c>
      <c r="K29" s="81">
        <f>J29+3</f>
        <v>44994</v>
      </c>
      <c r="L29" s="81">
        <f>K29+33</f>
        <v>45027</v>
      </c>
      <c r="M29" s="82">
        <f>L29+15</f>
        <v>45042</v>
      </c>
      <c r="N29" s="82">
        <f>M29+12</f>
        <v>45054</v>
      </c>
      <c r="O29" s="83">
        <f>N29+15</f>
        <v>45069</v>
      </c>
      <c r="P29" s="81">
        <f>O29+7</f>
        <v>45076</v>
      </c>
      <c r="Q29" s="81">
        <f>P29+13</f>
        <v>45089</v>
      </c>
      <c r="R29" s="81"/>
      <c r="S29" s="81">
        <f>Q29+7</f>
        <v>45096</v>
      </c>
      <c r="T29" s="81">
        <f>S29+10</f>
        <v>45106</v>
      </c>
      <c r="U29" s="81">
        <f>T29+4</f>
        <v>45110</v>
      </c>
      <c r="V29" s="81">
        <f>U29+3</f>
        <v>45113</v>
      </c>
      <c r="W29" s="105">
        <v>45159</v>
      </c>
      <c r="X29" s="100">
        <v>45289</v>
      </c>
      <c r="Y29" s="10"/>
      <c r="Z29" s="10"/>
      <c r="AA29" s="10"/>
    </row>
    <row r="30" spans="1:30" ht="20.25" customHeight="1" thickBot="1" x14ac:dyDescent="0.25">
      <c r="A30" s="278"/>
      <c r="B30" s="317"/>
      <c r="C30" s="328"/>
      <c r="D30" s="338"/>
      <c r="E30" s="299"/>
      <c r="F30" s="283"/>
      <c r="G30" s="283"/>
      <c r="H30" s="60" t="s">
        <v>20</v>
      </c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101"/>
      <c r="X30" s="106"/>
      <c r="Y30" s="10"/>
      <c r="Z30" s="10"/>
      <c r="AA30" s="10"/>
    </row>
    <row r="31" spans="1:30" ht="17.25" customHeight="1" x14ac:dyDescent="0.2">
      <c r="A31" s="278">
        <v>8</v>
      </c>
      <c r="B31" s="316" t="s">
        <v>165</v>
      </c>
      <c r="C31" s="326">
        <v>1500000000</v>
      </c>
      <c r="D31" s="338" t="s">
        <v>147</v>
      </c>
      <c r="E31" s="299" t="s">
        <v>58</v>
      </c>
      <c r="F31" s="283">
        <v>8</v>
      </c>
      <c r="G31" s="283" t="s">
        <v>41</v>
      </c>
      <c r="H31" s="61" t="s">
        <v>19</v>
      </c>
      <c r="I31" s="93">
        <v>44977</v>
      </c>
      <c r="J31" s="81">
        <f>I31+14</f>
        <v>44991</v>
      </c>
      <c r="K31" s="81">
        <f>J31+3</f>
        <v>44994</v>
      </c>
      <c r="L31" s="81">
        <f>K31+33</f>
        <v>45027</v>
      </c>
      <c r="M31" s="82">
        <f>L31+15</f>
        <v>45042</v>
      </c>
      <c r="N31" s="82">
        <f>M31+12</f>
        <v>45054</v>
      </c>
      <c r="O31" s="83">
        <f>N31+15</f>
        <v>45069</v>
      </c>
      <c r="P31" s="81">
        <f>O31+7</f>
        <v>45076</v>
      </c>
      <c r="Q31" s="81">
        <f>P31+13</f>
        <v>45089</v>
      </c>
      <c r="R31" s="81"/>
      <c r="S31" s="81">
        <f>Q31+7</f>
        <v>45096</v>
      </c>
      <c r="T31" s="81">
        <f>S31+10</f>
        <v>45106</v>
      </c>
      <c r="U31" s="81">
        <f>T31+4</f>
        <v>45110</v>
      </c>
      <c r="V31" s="81">
        <f>U31+3</f>
        <v>45113</v>
      </c>
      <c r="W31" s="105">
        <v>45189</v>
      </c>
      <c r="X31" s="100">
        <v>45289</v>
      </c>
      <c r="Y31" s="10"/>
      <c r="Z31" s="10"/>
      <c r="AA31" s="10"/>
    </row>
    <row r="32" spans="1:30" ht="21" customHeight="1" thickBot="1" x14ac:dyDescent="0.25">
      <c r="A32" s="278"/>
      <c r="B32" s="317"/>
      <c r="C32" s="328"/>
      <c r="D32" s="338"/>
      <c r="E32" s="299"/>
      <c r="F32" s="283"/>
      <c r="G32" s="283"/>
      <c r="H32" s="60" t="s">
        <v>20</v>
      </c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101"/>
      <c r="X32" s="106"/>
      <c r="Y32" s="10"/>
      <c r="Z32" s="10"/>
      <c r="AA32" s="10"/>
    </row>
    <row r="33" spans="1:43" ht="15.75" customHeight="1" x14ac:dyDescent="0.2">
      <c r="A33" s="278">
        <v>9</v>
      </c>
      <c r="B33" s="348" t="s">
        <v>167</v>
      </c>
      <c r="C33" s="338">
        <v>340000000</v>
      </c>
      <c r="D33" s="338" t="s">
        <v>142</v>
      </c>
      <c r="E33" s="299" t="s">
        <v>58</v>
      </c>
      <c r="F33" s="283">
        <v>9</v>
      </c>
      <c r="G33" s="299" t="s">
        <v>47</v>
      </c>
      <c r="H33" s="61" t="s">
        <v>19</v>
      </c>
      <c r="I33" s="93">
        <v>44979</v>
      </c>
      <c r="J33" s="81">
        <f>I33+13</f>
        <v>44992</v>
      </c>
      <c r="K33" s="81">
        <f>J33+3</f>
        <v>44995</v>
      </c>
      <c r="L33" s="81">
        <f>K33+32</f>
        <v>45027</v>
      </c>
      <c r="M33" s="82">
        <f>L33+15</f>
        <v>45042</v>
      </c>
      <c r="N33" s="82">
        <f>M33+13</f>
        <v>45055</v>
      </c>
      <c r="O33" s="83">
        <f>N33+15</f>
        <v>45070</v>
      </c>
      <c r="P33" s="81">
        <f>O33+7</f>
        <v>45077</v>
      </c>
      <c r="Q33" s="81">
        <f>P33+13</f>
        <v>45090</v>
      </c>
      <c r="R33" s="81"/>
      <c r="S33" s="81">
        <f>Q33+7</f>
        <v>45097</v>
      </c>
      <c r="T33" s="81">
        <f>S33+10</f>
        <v>45107</v>
      </c>
      <c r="U33" s="81">
        <f>T33+4</f>
        <v>45111</v>
      </c>
      <c r="V33" s="81">
        <f>U33+3</f>
        <v>45114</v>
      </c>
      <c r="W33" s="105">
        <v>45168</v>
      </c>
      <c r="X33" s="100">
        <v>45289</v>
      </c>
      <c r="Y33" s="10"/>
      <c r="Z33" s="10"/>
      <c r="AA33" s="10"/>
    </row>
    <row r="34" spans="1:43" ht="17" thickBot="1" x14ac:dyDescent="0.25">
      <c r="A34" s="278"/>
      <c r="B34" s="348"/>
      <c r="C34" s="338"/>
      <c r="D34" s="338"/>
      <c r="E34" s="299"/>
      <c r="F34" s="283"/>
      <c r="G34" s="299"/>
      <c r="H34" s="60" t="s">
        <v>20</v>
      </c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101"/>
      <c r="X34" s="106"/>
      <c r="Y34" s="10"/>
      <c r="Z34" s="10"/>
      <c r="AA34" s="10"/>
    </row>
    <row r="35" spans="1:43" s="89" customFormat="1" ht="16" x14ac:dyDescent="0.2">
      <c r="A35" s="278">
        <v>10</v>
      </c>
      <c r="B35" s="289" t="s">
        <v>166</v>
      </c>
      <c r="C35" s="294">
        <v>2400000000</v>
      </c>
      <c r="D35" s="294" t="s">
        <v>155</v>
      </c>
      <c r="E35" s="299" t="s">
        <v>58</v>
      </c>
      <c r="F35" s="283">
        <v>10</v>
      </c>
      <c r="G35" s="299" t="s">
        <v>47</v>
      </c>
      <c r="H35" s="61" t="s">
        <v>19</v>
      </c>
      <c r="I35" s="93">
        <v>44979</v>
      </c>
      <c r="J35" s="81">
        <f>I35+13</f>
        <v>44992</v>
      </c>
      <c r="K35" s="81">
        <f>J35+3</f>
        <v>44995</v>
      </c>
      <c r="L35" s="81">
        <f>K35+32</f>
        <v>45027</v>
      </c>
      <c r="M35" s="82">
        <f>L35+15</f>
        <v>45042</v>
      </c>
      <c r="N35" s="82">
        <f>M35+13</f>
        <v>45055</v>
      </c>
      <c r="O35" s="83">
        <f>N35+15</f>
        <v>45070</v>
      </c>
      <c r="P35" s="81">
        <f>O35+7</f>
        <v>45077</v>
      </c>
      <c r="Q35" s="81">
        <f>P35+13</f>
        <v>45090</v>
      </c>
      <c r="R35" s="81"/>
      <c r="S35" s="81">
        <f>Q35+7</f>
        <v>45097</v>
      </c>
      <c r="T35" s="81">
        <f>S35+10</f>
        <v>45107</v>
      </c>
      <c r="U35" s="81">
        <f>T35+4</f>
        <v>45111</v>
      </c>
      <c r="V35" s="81">
        <f>U35+3</f>
        <v>45114</v>
      </c>
      <c r="W35" s="105">
        <v>45146</v>
      </c>
      <c r="X35" s="100">
        <v>45289</v>
      </c>
      <c r="Y35" s="10"/>
      <c r="Z35" s="10"/>
      <c r="AA35" s="10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</row>
    <row r="36" spans="1:43" s="78" customFormat="1" ht="22.5" customHeight="1" thickBot="1" x14ac:dyDescent="0.35">
      <c r="A36" s="278"/>
      <c r="B36" s="288"/>
      <c r="C36" s="296"/>
      <c r="D36" s="296"/>
      <c r="E36" s="299"/>
      <c r="F36" s="283"/>
      <c r="G36" s="299"/>
      <c r="H36" s="60" t="s">
        <v>20</v>
      </c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101"/>
      <c r="X36" s="106"/>
      <c r="Y36" s="10"/>
      <c r="Z36" s="10"/>
      <c r="AA36" s="10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</row>
    <row r="37" spans="1:43" s="78" customFormat="1" ht="41.25" customHeight="1" x14ac:dyDescent="0.3">
      <c r="A37" s="278">
        <v>11</v>
      </c>
      <c r="B37" s="289" t="s">
        <v>173</v>
      </c>
      <c r="C37" s="294" t="str">
        <f>[1]Feuil1!$K$217</f>
        <v xml:space="preserve"> 50 000 000</v>
      </c>
      <c r="D37" s="294" t="s">
        <v>171</v>
      </c>
      <c r="E37" s="283" t="s">
        <v>58</v>
      </c>
      <c r="F37" s="283">
        <v>11</v>
      </c>
      <c r="G37" s="283" t="s">
        <v>47</v>
      </c>
      <c r="H37" s="61" t="s">
        <v>19</v>
      </c>
      <c r="I37" s="93">
        <v>44979</v>
      </c>
      <c r="J37" s="81">
        <f>I37+13</f>
        <v>44992</v>
      </c>
      <c r="K37" s="81">
        <f>J37+3</f>
        <v>44995</v>
      </c>
      <c r="L37" s="81">
        <f>K37+32</f>
        <v>45027</v>
      </c>
      <c r="M37" s="82">
        <f>L37+15</f>
        <v>45042</v>
      </c>
      <c r="N37" s="82">
        <f>M37+13</f>
        <v>45055</v>
      </c>
      <c r="O37" s="83">
        <f>N37+15</f>
        <v>45070</v>
      </c>
      <c r="P37" s="81">
        <f>O37+7</f>
        <v>45077</v>
      </c>
      <c r="Q37" s="81">
        <f>P37+13</f>
        <v>45090</v>
      </c>
      <c r="R37" s="81"/>
      <c r="S37" s="81">
        <f>Q37+7</f>
        <v>45097</v>
      </c>
      <c r="T37" s="81">
        <f>S37+10</f>
        <v>45107</v>
      </c>
      <c r="U37" s="81">
        <f>T37+4</f>
        <v>45111</v>
      </c>
      <c r="V37" s="81">
        <f>U37+3</f>
        <v>45114</v>
      </c>
      <c r="W37" s="105">
        <v>45182</v>
      </c>
      <c r="X37" s="100">
        <v>45289</v>
      </c>
      <c r="Y37" s="10"/>
      <c r="Z37" s="10"/>
      <c r="AA37" s="10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</row>
    <row r="38" spans="1:43" s="78" customFormat="1" ht="17.25" customHeight="1" thickBot="1" x14ac:dyDescent="0.35">
      <c r="A38" s="278"/>
      <c r="B38" s="287"/>
      <c r="C38" s="296"/>
      <c r="D38" s="295"/>
      <c r="E38" s="283"/>
      <c r="F38" s="283"/>
      <c r="G38" s="283"/>
      <c r="H38" s="60" t="s">
        <v>20</v>
      </c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101"/>
      <c r="X38" s="106"/>
      <c r="Y38" s="10"/>
      <c r="Z38" s="10"/>
      <c r="AA38" s="10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</row>
    <row r="39" spans="1:43" s="78" customFormat="1" ht="22.5" customHeight="1" x14ac:dyDescent="0.3">
      <c r="A39" s="278">
        <v>12</v>
      </c>
      <c r="B39" s="289" t="s">
        <v>198</v>
      </c>
      <c r="C39" s="294">
        <v>1504800000</v>
      </c>
      <c r="D39" s="294" t="s">
        <v>149</v>
      </c>
      <c r="E39" s="283" t="s">
        <v>58</v>
      </c>
      <c r="F39" s="283">
        <v>12</v>
      </c>
      <c r="G39" s="283" t="s">
        <v>41</v>
      </c>
      <c r="H39" s="61" t="s">
        <v>19</v>
      </c>
      <c r="I39" s="93">
        <v>44980</v>
      </c>
      <c r="J39" s="81">
        <f>I39+13</f>
        <v>44993</v>
      </c>
      <c r="K39" s="81">
        <f>J39+5</f>
        <v>44998</v>
      </c>
      <c r="L39" s="81">
        <f>K39+35</f>
        <v>45033</v>
      </c>
      <c r="M39" s="82">
        <f>L39+15</f>
        <v>45048</v>
      </c>
      <c r="N39" s="82">
        <f>M39+13</f>
        <v>45061</v>
      </c>
      <c r="O39" s="83">
        <f>N39+15</f>
        <v>45076</v>
      </c>
      <c r="P39" s="81">
        <f>O39+7</f>
        <v>45083</v>
      </c>
      <c r="Q39" s="81">
        <f>P39+13</f>
        <v>45096</v>
      </c>
      <c r="R39" s="81"/>
      <c r="S39" s="81">
        <f>Q39+7</f>
        <v>45103</v>
      </c>
      <c r="T39" s="81">
        <f>S39+10</f>
        <v>45113</v>
      </c>
      <c r="U39" s="81">
        <f>T39+4</f>
        <v>45117</v>
      </c>
      <c r="V39" s="81">
        <f>U39+3</f>
        <v>45120</v>
      </c>
      <c r="W39" s="105">
        <v>45238</v>
      </c>
      <c r="X39" s="100">
        <v>45289</v>
      </c>
      <c r="Y39" s="10"/>
      <c r="Z39" s="10"/>
      <c r="AA39" s="10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</row>
    <row r="40" spans="1:43" s="78" customFormat="1" ht="33.75" customHeight="1" thickBot="1" x14ac:dyDescent="0.35">
      <c r="A40" s="278"/>
      <c r="B40" s="288"/>
      <c r="C40" s="296"/>
      <c r="D40" s="296"/>
      <c r="E40" s="283"/>
      <c r="F40" s="283"/>
      <c r="G40" s="283"/>
      <c r="H40" s="60" t="s">
        <v>20</v>
      </c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101"/>
      <c r="X40" s="106"/>
      <c r="Y40" s="10"/>
      <c r="Z40" s="10"/>
      <c r="AA40" s="10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</row>
    <row r="41" spans="1:43" s="78" customFormat="1" ht="33.75" customHeight="1" x14ac:dyDescent="0.3">
      <c r="A41" s="278">
        <v>13</v>
      </c>
      <c r="B41" s="289" t="s">
        <v>199</v>
      </c>
      <c r="C41" s="294">
        <v>818000000</v>
      </c>
      <c r="D41" s="294" t="s">
        <v>145</v>
      </c>
      <c r="E41" s="283" t="s">
        <v>58</v>
      </c>
      <c r="F41" s="283">
        <v>13</v>
      </c>
      <c r="G41" s="283" t="s">
        <v>41</v>
      </c>
      <c r="H41" s="61" t="s">
        <v>19</v>
      </c>
      <c r="I41" s="93">
        <v>44980</v>
      </c>
      <c r="J41" s="81">
        <f>I41+13</f>
        <v>44993</v>
      </c>
      <c r="K41" s="81">
        <f>J41+5</f>
        <v>44998</v>
      </c>
      <c r="L41" s="81">
        <f>K41+35</f>
        <v>45033</v>
      </c>
      <c r="M41" s="82">
        <f>L41+15</f>
        <v>45048</v>
      </c>
      <c r="N41" s="82">
        <f>M41+13</f>
        <v>45061</v>
      </c>
      <c r="O41" s="83">
        <f>N41+15</f>
        <v>45076</v>
      </c>
      <c r="P41" s="81">
        <f>O41+7</f>
        <v>45083</v>
      </c>
      <c r="Q41" s="81">
        <f>P41+13</f>
        <v>45096</v>
      </c>
      <c r="R41" s="81"/>
      <c r="S41" s="81">
        <f>Q41+7</f>
        <v>45103</v>
      </c>
      <c r="T41" s="81">
        <f>S41+10</f>
        <v>45113</v>
      </c>
      <c r="U41" s="81">
        <f>T41+4</f>
        <v>45117</v>
      </c>
      <c r="V41" s="81">
        <f>U41+3</f>
        <v>45120</v>
      </c>
      <c r="W41" s="105">
        <v>45159</v>
      </c>
      <c r="X41" s="100">
        <v>45289</v>
      </c>
      <c r="Y41" s="10"/>
      <c r="Z41" s="10"/>
      <c r="AA41" s="10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</row>
    <row r="42" spans="1:43" s="78" customFormat="1" ht="33.75" customHeight="1" thickBot="1" x14ac:dyDescent="0.35">
      <c r="A42" s="278"/>
      <c r="B42" s="288"/>
      <c r="C42" s="296"/>
      <c r="D42" s="296"/>
      <c r="E42" s="283"/>
      <c r="F42" s="283"/>
      <c r="G42" s="283"/>
      <c r="H42" s="60" t="s">
        <v>20</v>
      </c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101"/>
      <c r="X42" s="106"/>
      <c r="Y42" s="10"/>
      <c r="Z42" s="10"/>
      <c r="AA42" s="10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</row>
    <row r="43" spans="1:43" s="78" customFormat="1" ht="33.75" customHeight="1" x14ac:dyDescent="0.3">
      <c r="A43" s="278">
        <v>14</v>
      </c>
      <c r="B43" s="289" t="s">
        <v>198</v>
      </c>
      <c r="C43" s="294">
        <v>1458000000</v>
      </c>
      <c r="D43" s="294" t="s">
        <v>149</v>
      </c>
      <c r="E43" s="283"/>
      <c r="F43" s="283">
        <v>14</v>
      </c>
      <c r="G43" s="283"/>
      <c r="H43" s="61" t="s">
        <v>19</v>
      </c>
      <c r="I43" s="93">
        <v>44980</v>
      </c>
      <c r="J43" s="81">
        <f>I43+13</f>
        <v>44993</v>
      </c>
      <c r="K43" s="81">
        <f>J43+5</f>
        <v>44998</v>
      </c>
      <c r="L43" s="81">
        <f>K43+35</f>
        <v>45033</v>
      </c>
      <c r="M43" s="82">
        <f>L43+15</f>
        <v>45048</v>
      </c>
      <c r="N43" s="82">
        <f>M43+13</f>
        <v>45061</v>
      </c>
      <c r="O43" s="83">
        <f>N43+15</f>
        <v>45076</v>
      </c>
      <c r="P43" s="81">
        <f>O43+7</f>
        <v>45083</v>
      </c>
      <c r="Q43" s="81">
        <f>P43+13</f>
        <v>45096</v>
      </c>
      <c r="R43" s="81"/>
      <c r="S43" s="81">
        <f>Q43+7</f>
        <v>45103</v>
      </c>
      <c r="T43" s="81">
        <f>S43+10</f>
        <v>45113</v>
      </c>
      <c r="U43" s="81">
        <f>T43+4</f>
        <v>45117</v>
      </c>
      <c r="V43" s="81">
        <f>U43+3</f>
        <v>45120</v>
      </c>
      <c r="W43" s="105">
        <v>45189</v>
      </c>
      <c r="X43" s="100">
        <v>45289</v>
      </c>
      <c r="Y43" s="10"/>
      <c r="Z43" s="10"/>
      <c r="AA43" s="10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</row>
    <row r="44" spans="1:43" s="78" customFormat="1" ht="33.75" customHeight="1" thickBot="1" x14ac:dyDescent="0.35">
      <c r="A44" s="278"/>
      <c r="B44" s="288"/>
      <c r="C44" s="296"/>
      <c r="D44" s="296"/>
      <c r="E44" s="283"/>
      <c r="F44" s="283"/>
      <c r="G44" s="283"/>
      <c r="H44" s="60" t="s">
        <v>20</v>
      </c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101"/>
      <c r="X44" s="106"/>
      <c r="Y44" s="10"/>
      <c r="Z44" s="10"/>
      <c r="AA44" s="10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</row>
    <row r="45" spans="1:43" ht="20.5" customHeight="1" x14ac:dyDescent="0.2">
      <c r="A45" s="278">
        <v>15</v>
      </c>
      <c r="B45" s="289" t="s">
        <v>156</v>
      </c>
      <c r="C45" s="294">
        <v>6400000000</v>
      </c>
      <c r="D45" s="294" t="s">
        <v>139</v>
      </c>
      <c r="E45" s="365" t="s">
        <v>58</v>
      </c>
      <c r="F45" s="283">
        <v>15</v>
      </c>
      <c r="G45" s="188" t="s">
        <v>41</v>
      </c>
      <c r="H45" s="45" t="s">
        <v>19</v>
      </c>
      <c r="I45" s="81">
        <v>44984</v>
      </c>
      <c r="J45" s="81">
        <f>I45+14</f>
        <v>44998</v>
      </c>
      <c r="K45" s="81">
        <f>J45+7</f>
        <v>45005</v>
      </c>
      <c r="L45" s="81">
        <f>K45+30</f>
        <v>45035</v>
      </c>
      <c r="M45" s="81">
        <f>L45+15</f>
        <v>45050</v>
      </c>
      <c r="N45" s="81">
        <f>M45+12</f>
        <v>45062</v>
      </c>
      <c r="O45" s="81">
        <f>N45+15</f>
        <v>45077</v>
      </c>
      <c r="P45" s="81">
        <f>O45+7</f>
        <v>45084</v>
      </c>
      <c r="Q45" s="81">
        <f>P45+14</f>
        <v>45098</v>
      </c>
      <c r="R45" s="81" t="s">
        <v>31</v>
      </c>
      <c r="S45" s="81">
        <f>Q45+7</f>
        <v>45105</v>
      </c>
      <c r="T45" s="81">
        <f>S45+12</f>
        <v>45117</v>
      </c>
      <c r="U45" s="81">
        <f>T45+3</f>
        <v>45120</v>
      </c>
      <c r="V45" s="81">
        <f>U45+4</f>
        <v>45124</v>
      </c>
      <c r="W45" s="105">
        <v>45168</v>
      </c>
      <c r="X45" s="100">
        <v>45289</v>
      </c>
      <c r="Y45" s="88"/>
      <c r="Z45" s="88"/>
      <c r="AA45" s="88"/>
      <c r="AB45" s="89"/>
      <c r="AC45" s="89"/>
      <c r="AD45" s="89"/>
    </row>
    <row r="46" spans="1:43" ht="36.75" customHeight="1" thickBot="1" x14ac:dyDescent="0.25">
      <c r="A46" s="278"/>
      <c r="B46" s="288"/>
      <c r="C46" s="296"/>
      <c r="D46" s="295"/>
      <c r="E46" s="366"/>
      <c r="F46" s="283"/>
      <c r="G46" s="189"/>
      <c r="H46" s="41" t="s">
        <v>20</v>
      </c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101"/>
      <c r="X46" s="106"/>
      <c r="Y46" s="10"/>
      <c r="Z46" s="10"/>
      <c r="AA46" s="10"/>
    </row>
    <row r="47" spans="1:43" s="89" customFormat="1" ht="21" customHeight="1" x14ac:dyDescent="0.2">
      <c r="A47" s="278">
        <v>16</v>
      </c>
      <c r="B47" s="300" t="s">
        <v>183</v>
      </c>
      <c r="C47" s="192">
        <v>250000000</v>
      </c>
      <c r="D47" s="192" t="s">
        <v>140</v>
      </c>
      <c r="E47" s="194" t="s">
        <v>58</v>
      </c>
      <c r="F47" s="283">
        <v>16</v>
      </c>
      <c r="G47" s="188" t="s">
        <v>47</v>
      </c>
      <c r="H47" s="72" t="s">
        <v>19</v>
      </c>
      <c r="I47" s="81">
        <v>44984</v>
      </c>
      <c r="J47" s="81">
        <f>I47+14</f>
        <v>44998</v>
      </c>
      <c r="K47" s="81">
        <f>J47+7</f>
        <v>45005</v>
      </c>
      <c r="L47" s="81">
        <f>K47+30</f>
        <v>45035</v>
      </c>
      <c r="M47" s="81">
        <f>L47+15</f>
        <v>45050</v>
      </c>
      <c r="N47" s="81">
        <f>M47+12</f>
        <v>45062</v>
      </c>
      <c r="O47" s="81">
        <f>N47+15</f>
        <v>45077</v>
      </c>
      <c r="P47" s="81">
        <f>O47+7</f>
        <v>45084</v>
      </c>
      <c r="Q47" s="81">
        <f>P47+14</f>
        <v>45098</v>
      </c>
      <c r="R47" s="81" t="s">
        <v>31</v>
      </c>
      <c r="S47" s="81">
        <f>Q47+7</f>
        <v>45105</v>
      </c>
      <c r="T47" s="81">
        <f>S47+12</f>
        <v>45117</v>
      </c>
      <c r="U47" s="81">
        <f>T47+3</f>
        <v>45120</v>
      </c>
      <c r="V47" s="81">
        <f>U47+4</f>
        <v>45124</v>
      </c>
      <c r="W47" s="105">
        <v>45146</v>
      </c>
      <c r="X47" s="100">
        <v>45289</v>
      </c>
      <c r="Y47" s="10"/>
      <c r="Z47" s="10"/>
      <c r="AA47" s="10"/>
      <c r="AB47" s="77"/>
      <c r="AC47" s="77"/>
      <c r="AD47" s="77"/>
    </row>
    <row r="48" spans="1:43" ht="21" customHeight="1" thickBot="1" x14ac:dyDescent="0.25">
      <c r="A48" s="278"/>
      <c r="B48" s="300"/>
      <c r="C48" s="193"/>
      <c r="D48" s="193"/>
      <c r="E48" s="187"/>
      <c r="F48" s="283"/>
      <c r="G48" s="189"/>
      <c r="H48" s="41" t="s">
        <v>20</v>
      </c>
      <c r="I48" s="84"/>
      <c r="J48" s="84"/>
      <c r="K48" s="84"/>
      <c r="L48" s="84"/>
      <c r="M48" s="84"/>
      <c r="N48" s="84"/>
      <c r="O48" s="84"/>
      <c r="P48" s="84"/>
      <c r="Q48" s="84"/>
      <c r="R48" s="91"/>
      <c r="S48" s="84"/>
      <c r="T48" s="84"/>
      <c r="U48" s="84"/>
      <c r="V48" s="84"/>
      <c r="W48" s="101"/>
      <c r="X48" s="106"/>
      <c r="Y48" s="10"/>
      <c r="Z48" s="10"/>
      <c r="AA48" s="10"/>
    </row>
    <row r="49" spans="1:43" ht="16" x14ac:dyDescent="0.2">
      <c r="A49" s="278">
        <v>17</v>
      </c>
      <c r="B49" s="300" t="s">
        <v>184</v>
      </c>
      <c r="C49" s="192">
        <v>500000000</v>
      </c>
      <c r="D49" s="192" t="s">
        <v>141</v>
      </c>
      <c r="E49" s="194" t="s">
        <v>58</v>
      </c>
      <c r="F49" s="283">
        <v>17</v>
      </c>
      <c r="G49" s="188" t="s">
        <v>47</v>
      </c>
      <c r="H49" s="45" t="s">
        <v>19</v>
      </c>
      <c r="I49" s="81">
        <v>44984</v>
      </c>
      <c r="J49" s="81">
        <f>I49+14</f>
        <v>44998</v>
      </c>
      <c r="K49" s="81">
        <f>J49+7</f>
        <v>45005</v>
      </c>
      <c r="L49" s="81">
        <f>K49+30</f>
        <v>45035</v>
      </c>
      <c r="M49" s="81">
        <f>L49+15</f>
        <v>45050</v>
      </c>
      <c r="N49" s="81">
        <f>M49+12</f>
        <v>45062</v>
      </c>
      <c r="O49" s="81">
        <f>N49+15</f>
        <v>45077</v>
      </c>
      <c r="P49" s="81">
        <f>O49+7</f>
        <v>45084</v>
      </c>
      <c r="Q49" s="81">
        <f>P49+14</f>
        <v>45098</v>
      </c>
      <c r="R49" s="81" t="s">
        <v>31</v>
      </c>
      <c r="S49" s="81">
        <f>Q49+7</f>
        <v>45105</v>
      </c>
      <c r="T49" s="81">
        <f>S49+12</f>
        <v>45117</v>
      </c>
      <c r="U49" s="81">
        <f>T49+3</f>
        <v>45120</v>
      </c>
      <c r="V49" s="81">
        <f>U49+4</f>
        <v>45124</v>
      </c>
      <c r="W49" s="105">
        <v>45182</v>
      </c>
      <c r="X49" s="100">
        <v>45289</v>
      </c>
      <c r="Y49" s="10"/>
      <c r="Z49" s="10"/>
      <c r="AA49" s="10"/>
    </row>
    <row r="50" spans="1:43" ht="23.25" customHeight="1" thickBot="1" x14ac:dyDescent="0.25">
      <c r="A50" s="278"/>
      <c r="B50" s="300"/>
      <c r="C50" s="193"/>
      <c r="D50" s="193"/>
      <c r="E50" s="187"/>
      <c r="F50" s="283"/>
      <c r="G50" s="189"/>
      <c r="H50" s="170" t="s">
        <v>20</v>
      </c>
      <c r="I50" s="171"/>
      <c r="J50" s="171"/>
      <c r="K50" s="171"/>
      <c r="L50" s="171"/>
      <c r="M50" s="171"/>
      <c r="N50" s="171"/>
      <c r="O50" s="171"/>
      <c r="P50" s="171"/>
      <c r="Q50" s="171"/>
      <c r="R50" s="172"/>
      <c r="S50" s="171"/>
      <c r="T50" s="171"/>
      <c r="U50" s="171"/>
      <c r="V50" s="171"/>
      <c r="W50" s="101"/>
      <c r="X50" s="106"/>
      <c r="Y50" s="10"/>
      <c r="Z50" s="10"/>
      <c r="AA50" s="10"/>
    </row>
    <row r="51" spans="1:43" ht="20.25" customHeight="1" x14ac:dyDescent="0.2">
      <c r="A51" s="278">
        <v>18</v>
      </c>
      <c r="B51" s="275" t="s">
        <v>181</v>
      </c>
      <c r="C51" s="364">
        <v>3000000000</v>
      </c>
      <c r="D51" s="364" t="s">
        <v>137</v>
      </c>
      <c r="E51" s="186" t="s">
        <v>58</v>
      </c>
      <c r="F51" s="283">
        <v>18</v>
      </c>
      <c r="G51" s="188" t="s">
        <v>41</v>
      </c>
      <c r="H51" s="45" t="s">
        <v>19</v>
      </c>
      <c r="I51" s="81">
        <v>44984</v>
      </c>
      <c r="J51" s="81">
        <f>I51+14</f>
        <v>44998</v>
      </c>
      <c r="K51" s="81">
        <f>J51+7</f>
        <v>45005</v>
      </c>
      <c r="L51" s="81">
        <f>K51+30</f>
        <v>45035</v>
      </c>
      <c r="M51" s="81">
        <f>L51+15</f>
        <v>45050</v>
      </c>
      <c r="N51" s="81">
        <f>M51+12</f>
        <v>45062</v>
      </c>
      <c r="O51" s="81">
        <f>N51+15</f>
        <v>45077</v>
      </c>
      <c r="P51" s="81">
        <f>O51+7</f>
        <v>45084</v>
      </c>
      <c r="Q51" s="81">
        <f>P51+14</f>
        <v>45098</v>
      </c>
      <c r="R51" s="81" t="s">
        <v>31</v>
      </c>
      <c r="S51" s="81">
        <f>Q51+7</f>
        <v>45105</v>
      </c>
      <c r="T51" s="81">
        <f>S51+12</f>
        <v>45117</v>
      </c>
      <c r="U51" s="81">
        <f>T51+3</f>
        <v>45120</v>
      </c>
      <c r="V51" s="81">
        <f>U51+4</f>
        <v>45124</v>
      </c>
      <c r="W51" s="105">
        <v>45238</v>
      </c>
      <c r="X51" s="100">
        <v>45289</v>
      </c>
      <c r="Y51" s="10"/>
      <c r="Z51" s="10"/>
      <c r="AA51" s="10"/>
      <c r="AE51" s="97"/>
    </row>
    <row r="52" spans="1:43" ht="34.5" customHeight="1" thickBot="1" x14ac:dyDescent="0.25">
      <c r="A52" s="278"/>
      <c r="B52" s="275"/>
      <c r="C52" s="193"/>
      <c r="D52" s="193"/>
      <c r="E52" s="187"/>
      <c r="F52" s="283"/>
      <c r="G52" s="189"/>
      <c r="H52" s="41" t="s">
        <v>20</v>
      </c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101"/>
      <c r="X52" s="106"/>
      <c r="Y52" s="10"/>
      <c r="Z52" s="10"/>
      <c r="AA52" s="10"/>
      <c r="AE52" s="97"/>
    </row>
    <row r="53" spans="1:43" s="97" customFormat="1" ht="19.5" customHeight="1" x14ac:dyDescent="0.2">
      <c r="A53" s="278">
        <v>19</v>
      </c>
      <c r="B53" s="370" t="s">
        <v>170</v>
      </c>
      <c r="C53" s="372" t="str">
        <f>[1]Feuil1!$K$213</f>
        <v xml:space="preserve"> 2 000 000 000</v>
      </c>
      <c r="D53" s="192" t="s">
        <v>169</v>
      </c>
      <c r="E53" s="310" t="s">
        <v>58</v>
      </c>
      <c r="F53" s="283">
        <v>19</v>
      </c>
      <c r="G53" s="188" t="s">
        <v>41</v>
      </c>
      <c r="H53" s="71" t="s">
        <v>19</v>
      </c>
      <c r="I53" s="81">
        <v>44984</v>
      </c>
      <c r="J53" s="81">
        <f>I53+14</f>
        <v>44998</v>
      </c>
      <c r="K53" s="81">
        <f>J53+7</f>
        <v>45005</v>
      </c>
      <c r="L53" s="81">
        <f>K53+30</f>
        <v>45035</v>
      </c>
      <c r="M53" s="81">
        <f>L53+15</f>
        <v>45050</v>
      </c>
      <c r="N53" s="81">
        <f>M53+12</f>
        <v>45062</v>
      </c>
      <c r="O53" s="81">
        <f>N53+15</f>
        <v>45077</v>
      </c>
      <c r="P53" s="81">
        <f>O53+7</f>
        <v>45084</v>
      </c>
      <c r="Q53" s="81">
        <f>P53+14</f>
        <v>45098</v>
      </c>
      <c r="R53" s="81" t="s">
        <v>31</v>
      </c>
      <c r="S53" s="81">
        <f>Q53+7</f>
        <v>45105</v>
      </c>
      <c r="T53" s="81">
        <f>S53+12</f>
        <v>45117</v>
      </c>
      <c r="U53" s="81">
        <f>T53+3</f>
        <v>45120</v>
      </c>
      <c r="V53" s="81">
        <f>U53+4</f>
        <v>45124</v>
      </c>
      <c r="W53" s="81">
        <f>V53+3</f>
        <v>45127</v>
      </c>
      <c r="X53" s="93">
        <v>45271</v>
      </c>
      <c r="Y53" s="11"/>
      <c r="Z53" s="10"/>
      <c r="AA53" s="10"/>
      <c r="AB53" s="10"/>
      <c r="AC53" s="10"/>
      <c r="AD53" s="10"/>
      <c r="AE53" s="77"/>
    </row>
    <row r="54" spans="1:43" s="97" customFormat="1" ht="30" customHeight="1" thickBot="1" x14ac:dyDescent="0.25">
      <c r="A54" s="278"/>
      <c r="B54" s="371"/>
      <c r="C54" s="373"/>
      <c r="D54" s="193"/>
      <c r="E54" s="310"/>
      <c r="F54" s="283"/>
      <c r="G54" s="189"/>
      <c r="H54" s="70" t="s">
        <v>20</v>
      </c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94"/>
      <c r="X54" s="94"/>
      <c r="Y54" s="11"/>
      <c r="Z54" s="10"/>
      <c r="AA54" s="10"/>
      <c r="AB54" s="10"/>
      <c r="AC54" s="10"/>
      <c r="AD54" s="10"/>
      <c r="AE54" s="77"/>
    </row>
    <row r="55" spans="1:43" s="97" customFormat="1" ht="30" customHeight="1" x14ac:dyDescent="0.2">
      <c r="A55" s="278">
        <v>20</v>
      </c>
      <c r="B55" s="370" t="s">
        <v>207</v>
      </c>
      <c r="C55" s="372">
        <v>281000000</v>
      </c>
      <c r="D55" s="192" t="s">
        <v>144</v>
      </c>
      <c r="E55" s="310" t="s">
        <v>58</v>
      </c>
      <c r="F55" s="283">
        <v>20</v>
      </c>
      <c r="G55" s="188" t="s">
        <v>41</v>
      </c>
      <c r="H55" s="61" t="s">
        <v>19</v>
      </c>
      <c r="I55" s="93">
        <v>44980</v>
      </c>
      <c r="J55" s="81">
        <f>I55+13</f>
        <v>44993</v>
      </c>
      <c r="K55" s="81">
        <f>J55+5</f>
        <v>44998</v>
      </c>
      <c r="L55" s="81">
        <f>K55+35</f>
        <v>45033</v>
      </c>
      <c r="M55" s="82">
        <f>L55+15</f>
        <v>45048</v>
      </c>
      <c r="N55" s="82">
        <f>M55+13</f>
        <v>45061</v>
      </c>
      <c r="O55" s="83">
        <f>N55+15</f>
        <v>45076</v>
      </c>
      <c r="P55" s="81">
        <f>O55+7</f>
        <v>45083</v>
      </c>
      <c r="Q55" s="81">
        <f>P55+13</f>
        <v>45096</v>
      </c>
      <c r="R55" s="81"/>
      <c r="S55" s="81">
        <f>Q55+7</f>
        <v>45103</v>
      </c>
      <c r="T55" s="81">
        <f>S55+10</f>
        <v>45113</v>
      </c>
      <c r="U55" s="81">
        <f>T55+4</f>
        <v>45117</v>
      </c>
      <c r="V55" s="81">
        <f>U55+3</f>
        <v>45120</v>
      </c>
      <c r="W55" s="105">
        <v>45182</v>
      </c>
      <c r="X55" s="100">
        <v>45289</v>
      </c>
      <c r="Y55" s="11"/>
      <c r="Z55" s="10"/>
      <c r="AA55" s="10"/>
      <c r="AB55" s="10"/>
      <c r="AC55" s="10"/>
      <c r="AD55" s="10"/>
      <c r="AE55" s="77"/>
    </row>
    <row r="56" spans="1:43" s="97" customFormat="1" ht="30" customHeight="1" thickBot="1" x14ac:dyDescent="0.25">
      <c r="A56" s="278"/>
      <c r="B56" s="371"/>
      <c r="C56" s="373"/>
      <c r="D56" s="193"/>
      <c r="E56" s="310"/>
      <c r="F56" s="283"/>
      <c r="G56" s="189"/>
      <c r="H56" s="60" t="s">
        <v>20</v>
      </c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101"/>
      <c r="X56" s="106"/>
      <c r="Y56" s="11"/>
      <c r="Z56" s="10"/>
      <c r="AA56" s="10"/>
      <c r="AB56" s="10"/>
      <c r="AC56" s="10"/>
      <c r="AD56" s="10"/>
      <c r="AE56" s="77"/>
    </row>
    <row r="57" spans="1:43" s="97" customFormat="1" ht="30" customHeight="1" x14ac:dyDescent="0.2">
      <c r="A57" s="278">
        <v>21</v>
      </c>
      <c r="B57" s="370" t="s">
        <v>208</v>
      </c>
      <c r="C57" s="372">
        <v>100000000</v>
      </c>
      <c r="D57" s="192" t="s">
        <v>145</v>
      </c>
      <c r="E57" s="310" t="s">
        <v>58</v>
      </c>
      <c r="F57" s="283">
        <v>21</v>
      </c>
      <c r="G57" s="188" t="s">
        <v>41</v>
      </c>
      <c r="H57" s="61" t="s">
        <v>19</v>
      </c>
      <c r="I57" s="93">
        <v>44980</v>
      </c>
      <c r="J57" s="81">
        <f>I57+13</f>
        <v>44993</v>
      </c>
      <c r="K57" s="81">
        <f>J57+5</f>
        <v>44998</v>
      </c>
      <c r="L57" s="81">
        <f>K57+35</f>
        <v>45033</v>
      </c>
      <c r="M57" s="82">
        <f>L57+15</f>
        <v>45048</v>
      </c>
      <c r="N57" s="82">
        <f>M57+13</f>
        <v>45061</v>
      </c>
      <c r="O57" s="83">
        <f>N57+15</f>
        <v>45076</v>
      </c>
      <c r="P57" s="81">
        <f>O57+7</f>
        <v>45083</v>
      </c>
      <c r="Q57" s="81">
        <f>P57+13</f>
        <v>45096</v>
      </c>
      <c r="R57" s="81"/>
      <c r="S57" s="81">
        <f>Q57+7</f>
        <v>45103</v>
      </c>
      <c r="T57" s="81">
        <f>S57+10</f>
        <v>45113</v>
      </c>
      <c r="U57" s="81">
        <f>T57+4</f>
        <v>45117</v>
      </c>
      <c r="V57" s="81">
        <f>U57+3</f>
        <v>45120</v>
      </c>
      <c r="W57" s="105">
        <v>45238</v>
      </c>
      <c r="X57" s="100">
        <v>45289</v>
      </c>
      <c r="Y57" s="11"/>
      <c r="Z57" s="10"/>
      <c r="AA57" s="10"/>
      <c r="AB57" s="10"/>
      <c r="AC57" s="10"/>
      <c r="AD57" s="10"/>
      <c r="AE57" s="77"/>
    </row>
    <row r="58" spans="1:43" s="97" customFormat="1" ht="30" customHeight="1" thickBot="1" x14ac:dyDescent="0.25">
      <c r="A58" s="278"/>
      <c r="B58" s="371"/>
      <c r="C58" s="373"/>
      <c r="D58" s="193"/>
      <c r="E58" s="310"/>
      <c r="F58" s="283"/>
      <c r="G58" s="189"/>
      <c r="H58" s="60" t="s">
        <v>20</v>
      </c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101"/>
      <c r="X58" s="106"/>
      <c r="Y58" s="11"/>
      <c r="Z58" s="10"/>
      <c r="AA58" s="10"/>
      <c r="AB58" s="10"/>
      <c r="AC58" s="10"/>
      <c r="AD58" s="10"/>
      <c r="AE58" s="77"/>
    </row>
    <row r="59" spans="1:43" s="97" customFormat="1" ht="30" customHeight="1" x14ac:dyDescent="0.2">
      <c r="A59" s="278">
        <v>22</v>
      </c>
      <c r="B59" s="370" t="s">
        <v>215</v>
      </c>
      <c r="C59" s="372">
        <v>950000000</v>
      </c>
      <c r="D59" s="192" t="s">
        <v>216</v>
      </c>
      <c r="E59" s="310" t="s">
        <v>58</v>
      </c>
      <c r="F59" s="283">
        <v>22</v>
      </c>
      <c r="G59" s="188" t="s">
        <v>41</v>
      </c>
      <c r="H59" s="61" t="s">
        <v>19</v>
      </c>
      <c r="I59" s="93">
        <v>44980</v>
      </c>
      <c r="J59" s="81">
        <f>I59+13</f>
        <v>44993</v>
      </c>
      <c r="K59" s="81">
        <f>J59+5</f>
        <v>44998</v>
      </c>
      <c r="L59" s="81">
        <f>K59+35</f>
        <v>45033</v>
      </c>
      <c r="M59" s="82">
        <f>L59+15</f>
        <v>45048</v>
      </c>
      <c r="N59" s="82">
        <f>M59+13</f>
        <v>45061</v>
      </c>
      <c r="O59" s="83">
        <f>N59+15</f>
        <v>45076</v>
      </c>
      <c r="P59" s="81">
        <f>O59+7</f>
        <v>45083</v>
      </c>
      <c r="Q59" s="81">
        <f>P59+13</f>
        <v>45096</v>
      </c>
      <c r="R59" s="81"/>
      <c r="S59" s="81">
        <f>Q59+7</f>
        <v>45103</v>
      </c>
      <c r="T59" s="81">
        <f>S59+10</f>
        <v>45113</v>
      </c>
      <c r="U59" s="81">
        <f>T59+4</f>
        <v>45117</v>
      </c>
      <c r="V59" s="81">
        <f>U59+3</f>
        <v>45120</v>
      </c>
      <c r="W59" s="93">
        <v>45271</v>
      </c>
      <c r="X59" s="112">
        <v>45285</v>
      </c>
      <c r="Y59" s="11"/>
      <c r="Z59" s="10"/>
      <c r="AA59" s="10"/>
      <c r="AB59" s="10"/>
      <c r="AC59" s="10"/>
      <c r="AD59" s="10"/>
      <c r="AE59" s="77"/>
    </row>
    <row r="60" spans="1:43" s="97" customFormat="1" ht="30" customHeight="1" thickBot="1" x14ac:dyDescent="0.25">
      <c r="A60" s="278"/>
      <c r="B60" s="371"/>
      <c r="C60" s="373"/>
      <c r="D60" s="193"/>
      <c r="E60" s="310"/>
      <c r="F60" s="283"/>
      <c r="G60" s="189"/>
      <c r="H60" s="60" t="s">
        <v>20</v>
      </c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115"/>
      <c r="Y60" s="11"/>
      <c r="Z60" s="10"/>
      <c r="AA60" s="10"/>
      <c r="AB60" s="10"/>
      <c r="AC60" s="10"/>
      <c r="AD60" s="10"/>
      <c r="AE60" s="77"/>
    </row>
    <row r="61" spans="1:43" s="78" customFormat="1" ht="22.5" customHeight="1" x14ac:dyDescent="0.3">
      <c r="A61" s="278">
        <v>23</v>
      </c>
      <c r="B61" s="289" t="s">
        <v>176</v>
      </c>
      <c r="C61" s="294" t="str">
        <f>[1]Feuil1!$K$341</f>
        <v xml:space="preserve"> 340 000 000</v>
      </c>
      <c r="D61" s="294" t="s">
        <v>152</v>
      </c>
      <c r="E61" s="283" t="s">
        <v>58</v>
      </c>
      <c r="F61" s="283">
        <v>23</v>
      </c>
      <c r="G61" s="283" t="s">
        <v>47</v>
      </c>
      <c r="H61" s="61" t="s">
        <v>19</v>
      </c>
      <c r="I61" s="93">
        <v>44980</v>
      </c>
      <c r="J61" s="81">
        <f>I61+13</f>
        <v>44993</v>
      </c>
      <c r="K61" s="81">
        <f>J61+5</f>
        <v>44998</v>
      </c>
      <c r="L61" s="81">
        <f>K61+35</f>
        <v>45033</v>
      </c>
      <c r="M61" s="82">
        <f>L61+15</f>
        <v>45048</v>
      </c>
      <c r="N61" s="82">
        <f>M61+13</f>
        <v>45061</v>
      </c>
      <c r="O61" s="83">
        <f>N61+15</f>
        <v>45076</v>
      </c>
      <c r="P61" s="81">
        <f>O61+7</f>
        <v>45083</v>
      </c>
      <c r="Q61" s="81">
        <f>P61+13</f>
        <v>45096</v>
      </c>
      <c r="R61" s="81"/>
      <c r="S61" s="81">
        <f>Q61+7</f>
        <v>45103</v>
      </c>
      <c r="T61" s="81">
        <f>S61+10</f>
        <v>45113</v>
      </c>
      <c r="U61" s="81">
        <f>T61+4</f>
        <v>45117</v>
      </c>
      <c r="V61" s="81">
        <f>U61+3</f>
        <v>45120</v>
      </c>
      <c r="W61" s="93">
        <v>45271</v>
      </c>
      <c r="X61" s="112">
        <v>45285</v>
      </c>
      <c r="Y61" s="2"/>
      <c r="Z61" s="2"/>
      <c r="AA61" s="2"/>
      <c r="AB61" s="10"/>
      <c r="AC61" s="10"/>
      <c r="AD61" s="10"/>
      <c r="AE61" s="10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</row>
    <row r="62" spans="1:43" s="78" customFormat="1" ht="22.5" customHeight="1" x14ac:dyDescent="0.3">
      <c r="A62" s="278"/>
      <c r="B62" s="288"/>
      <c r="C62" s="296"/>
      <c r="D62" s="296"/>
      <c r="E62" s="283"/>
      <c r="F62" s="283"/>
      <c r="G62" s="283"/>
      <c r="H62" s="60" t="s">
        <v>20</v>
      </c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115"/>
      <c r="Y62" s="77"/>
      <c r="Z62" s="77"/>
      <c r="AA62" s="77"/>
      <c r="AB62" s="10"/>
      <c r="AC62" s="10"/>
      <c r="AD62" s="10"/>
      <c r="AE62" s="10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</row>
    <row r="63" spans="1:43" s="10" customFormat="1" ht="18.75" customHeight="1" thickBot="1" x14ac:dyDescent="0.25">
      <c r="A63" s="55"/>
      <c r="B63" s="55" t="s">
        <v>2</v>
      </c>
      <c r="C63" s="65">
        <f>SUM(C17:C62)</f>
        <v>28815590016</v>
      </c>
      <c r="D63" s="116"/>
      <c r="E63" s="117"/>
      <c r="F63" s="117"/>
      <c r="G63" s="117"/>
      <c r="H63" s="117"/>
      <c r="I63" s="118"/>
      <c r="J63" s="118"/>
      <c r="K63" s="118"/>
      <c r="L63" s="118"/>
      <c r="M63" s="118"/>
      <c r="N63" s="118"/>
      <c r="O63" s="118"/>
      <c r="P63" s="117"/>
      <c r="Q63" s="117"/>
      <c r="R63" s="118"/>
      <c r="S63" s="118"/>
      <c r="T63" s="118"/>
      <c r="U63" s="118"/>
      <c r="V63" s="118"/>
      <c r="W63" s="118"/>
      <c r="X63" s="119"/>
      <c r="Y63" s="77"/>
      <c r="Z63" s="77"/>
      <c r="AA63" s="77"/>
    </row>
    <row r="64" spans="1:43" s="10" customFormat="1" ht="24" x14ac:dyDescent="0.3">
      <c r="B64" s="120"/>
      <c r="C64" s="121"/>
      <c r="Q64" s="122"/>
      <c r="W64" s="11"/>
      <c r="X64" s="11"/>
      <c r="Y64" s="78"/>
      <c r="Z64" s="78"/>
      <c r="AA64" s="78"/>
    </row>
    <row r="65" spans="1:31" s="10" customFormat="1" x14ac:dyDescent="0.2">
      <c r="B65" s="120"/>
      <c r="U65" s="11"/>
      <c r="V65" s="11"/>
      <c r="Y65" s="77"/>
      <c r="Z65" s="77"/>
      <c r="AA65" s="77"/>
    </row>
    <row r="66" spans="1:31" s="10" customFormat="1" ht="24" x14ac:dyDescent="0.3">
      <c r="A66" s="77"/>
      <c r="B66" s="56"/>
      <c r="C66" s="1"/>
      <c r="D66" s="1"/>
      <c r="E66" s="1"/>
      <c r="F66" s="1"/>
      <c r="G66" s="1"/>
      <c r="H66" s="77"/>
      <c r="I66" s="77"/>
      <c r="J66" s="1"/>
      <c r="K66" s="4" t="s">
        <v>3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77"/>
      <c r="Z66" s="77"/>
      <c r="AA66" s="77"/>
    </row>
    <row r="67" spans="1:31" s="10" customFormat="1" x14ac:dyDescent="0.2">
      <c r="B67" s="120"/>
      <c r="Y67" s="77"/>
      <c r="Z67" s="77"/>
      <c r="AA67" s="77"/>
    </row>
    <row r="68" spans="1:31" s="10" customFormat="1" ht="16" x14ac:dyDescent="0.2">
      <c r="A68" s="77"/>
      <c r="B68" s="16" t="s">
        <v>26</v>
      </c>
      <c r="C68" s="200" t="s">
        <v>133</v>
      </c>
      <c r="D68" s="201"/>
      <c r="E68" s="201"/>
      <c r="F68" s="201"/>
      <c r="G68" s="201"/>
      <c r="H68" s="201"/>
      <c r="I68" s="202"/>
      <c r="J68" s="2"/>
      <c r="K68" s="77"/>
      <c r="L68" s="77"/>
      <c r="M68" s="77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31" s="10" customFormat="1" ht="20.25" customHeight="1" x14ac:dyDescent="0.2">
      <c r="A69" s="77"/>
      <c r="B69" s="16" t="s">
        <v>27</v>
      </c>
      <c r="C69" s="200">
        <v>2023</v>
      </c>
      <c r="D69" s="201"/>
      <c r="E69" s="201"/>
      <c r="F69" s="201"/>
      <c r="G69" s="201"/>
      <c r="H69" s="201"/>
      <c r="I69" s="202"/>
      <c r="J69" s="2"/>
      <c r="K69" s="77"/>
      <c r="L69" s="77"/>
      <c r="M69" s="77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31" s="10" customFormat="1" ht="16" x14ac:dyDescent="0.2">
      <c r="A70" s="77"/>
      <c r="B70" s="16" t="s">
        <v>28</v>
      </c>
      <c r="C70" s="200" t="s">
        <v>127</v>
      </c>
      <c r="D70" s="201"/>
      <c r="E70" s="201"/>
      <c r="F70" s="201"/>
      <c r="G70" s="201"/>
      <c r="H70" s="201"/>
      <c r="I70" s="202"/>
      <c r="J70" s="2"/>
      <c r="K70" s="77"/>
      <c r="L70" s="77"/>
      <c r="M70" s="77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31" s="10" customFormat="1" ht="16" x14ac:dyDescent="0.2">
      <c r="A71" s="77"/>
      <c r="B71" s="16" t="s">
        <v>29</v>
      </c>
      <c r="C71" s="197" t="s">
        <v>126</v>
      </c>
      <c r="D71" s="198"/>
      <c r="E71" s="198"/>
      <c r="F71" s="198"/>
      <c r="G71" s="198"/>
      <c r="H71" s="198"/>
      <c r="I71" s="199"/>
      <c r="J71" s="2"/>
      <c r="K71" s="77"/>
      <c r="L71" s="77"/>
      <c r="M71" s="77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AD71" s="77"/>
    </row>
    <row r="72" spans="1:31" s="10" customFormat="1" ht="16" x14ac:dyDescent="0.2">
      <c r="A72" s="77"/>
      <c r="B72" s="16" t="s">
        <v>30</v>
      </c>
      <c r="C72" s="200" t="s">
        <v>154</v>
      </c>
      <c r="D72" s="201"/>
      <c r="E72" s="201"/>
      <c r="F72" s="201"/>
      <c r="G72" s="201"/>
      <c r="H72" s="201"/>
      <c r="I72" s="202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AB72" s="77"/>
      <c r="AC72" s="77"/>
    </row>
    <row r="73" spans="1:31" s="10" customFormat="1" x14ac:dyDescent="0.2">
      <c r="B73" s="120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AD73" s="77"/>
      <c r="AE73" s="77"/>
    </row>
    <row r="74" spans="1:31" s="10" customFormat="1" ht="24" x14ac:dyDescent="0.3">
      <c r="B74" s="120"/>
      <c r="J74" s="180" t="s">
        <v>123</v>
      </c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78"/>
      <c r="V74" s="78"/>
      <c r="W74" s="78"/>
      <c r="X74" s="78"/>
      <c r="Y74" s="77"/>
      <c r="Z74" s="77"/>
      <c r="AA74" s="77"/>
      <c r="AB74" s="77"/>
      <c r="AC74" s="77"/>
      <c r="AD74" s="77"/>
    </row>
    <row r="75" spans="1:31" x14ac:dyDescent="0.2">
      <c r="B75" s="123"/>
      <c r="M75" s="2"/>
    </row>
    <row r="76" spans="1:31" s="10" customFormat="1" ht="16" thickBot="1" x14ac:dyDescent="0.25">
      <c r="A76" s="77"/>
      <c r="B76" s="124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</row>
    <row r="77" spans="1:31" ht="19" thickBot="1" x14ac:dyDescent="0.25">
      <c r="A77" s="303" t="s">
        <v>18</v>
      </c>
      <c r="B77" s="304"/>
      <c r="C77" s="304"/>
      <c r="D77" s="304"/>
      <c r="E77" s="304"/>
      <c r="F77" s="304"/>
      <c r="G77" s="304"/>
      <c r="H77" s="352" t="s">
        <v>21</v>
      </c>
      <c r="I77" s="303" t="s">
        <v>98</v>
      </c>
      <c r="J77" s="304"/>
      <c r="K77" s="304"/>
      <c r="L77" s="351"/>
      <c r="M77" s="359" t="s">
        <v>23</v>
      </c>
      <c r="N77" s="360"/>
      <c r="O77" s="361"/>
      <c r="P77" s="303" t="s">
        <v>0</v>
      </c>
      <c r="Q77" s="304"/>
      <c r="R77" s="304"/>
      <c r="S77" s="304"/>
      <c r="T77" s="304"/>
      <c r="U77" s="351"/>
      <c r="V77" s="303" t="s">
        <v>80</v>
      </c>
      <c r="W77" s="351"/>
      <c r="X77" s="126"/>
    </row>
    <row r="78" spans="1:31" ht="45" x14ac:dyDescent="0.2">
      <c r="A78" s="301" t="s">
        <v>16</v>
      </c>
      <c r="B78" s="305" t="s">
        <v>17</v>
      </c>
      <c r="C78" s="305" t="s">
        <v>131</v>
      </c>
      <c r="D78" s="305" t="s">
        <v>7</v>
      </c>
      <c r="E78" s="305" t="s">
        <v>57</v>
      </c>
      <c r="F78" s="305" t="s">
        <v>118</v>
      </c>
      <c r="G78" s="355" t="s">
        <v>25</v>
      </c>
      <c r="H78" s="353"/>
      <c r="I78" s="368" t="s">
        <v>117</v>
      </c>
      <c r="J78" s="127" t="s">
        <v>116</v>
      </c>
      <c r="K78" s="128" t="s">
        <v>115</v>
      </c>
      <c r="L78" s="129" t="s">
        <v>15</v>
      </c>
      <c r="M78" s="130" t="s">
        <v>109</v>
      </c>
      <c r="N78" s="131" t="s">
        <v>108</v>
      </c>
      <c r="O78" s="132" t="s">
        <v>78</v>
      </c>
      <c r="P78" s="133" t="s">
        <v>111</v>
      </c>
      <c r="Q78" s="128" t="s">
        <v>110</v>
      </c>
      <c r="R78" s="357" t="s">
        <v>5</v>
      </c>
      <c r="S78" s="128" t="s">
        <v>112</v>
      </c>
      <c r="T78" s="128" t="s">
        <v>102</v>
      </c>
      <c r="U78" s="129" t="s">
        <v>101</v>
      </c>
      <c r="V78" s="362" t="s">
        <v>6</v>
      </c>
      <c r="W78" s="349" t="s">
        <v>66</v>
      </c>
      <c r="X78" s="134"/>
      <c r="Y78" s="10"/>
      <c r="Z78" s="10"/>
    </row>
    <row r="79" spans="1:31" ht="17" thickBot="1" x14ac:dyDescent="0.25">
      <c r="A79" s="302"/>
      <c r="B79" s="306"/>
      <c r="C79" s="306"/>
      <c r="D79" s="306"/>
      <c r="E79" s="306"/>
      <c r="F79" s="306"/>
      <c r="G79" s="356"/>
      <c r="H79" s="354"/>
      <c r="I79" s="369"/>
      <c r="J79" s="135" t="s">
        <v>69</v>
      </c>
      <c r="K79" s="135" t="s">
        <v>72</v>
      </c>
      <c r="L79" s="136" t="s">
        <v>71</v>
      </c>
      <c r="M79" s="137" t="s">
        <v>104</v>
      </c>
      <c r="N79" s="138" t="s">
        <v>69</v>
      </c>
      <c r="O79" s="139" t="s">
        <v>71</v>
      </c>
      <c r="P79" s="140" t="s">
        <v>97</v>
      </c>
      <c r="Q79" s="141" t="s">
        <v>69</v>
      </c>
      <c r="R79" s="358"/>
      <c r="S79" s="142" t="s">
        <v>72</v>
      </c>
      <c r="T79" s="141" t="s">
        <v>72</v>
      </c>
      <c r="U79" s="143" t="s">
        <v>99</v>
      </c>
      <c r="V79" s="363"/>
      <c r="W79" s="350"/>
      <c r="X79" s="134"/>
      <c r="Y79" s="10"/>
      <c r="Z79" s="10"/>
    </row>
    <row r="80" spans="1:31" ht="26.25" customHeight="1" x14ac:dyDescent="0.2">
      <c r="A80" s="297">
        <v>1</v>
      </c>
      <c r="B80" s="321" t="s">
        <v>177</v>
      </c>
      <c r="C80" s="323">
        <f>[1]Feuil2!$H$12</f>
        <v>1811289</v>
      </c>
      <c r="D80" s="325" t="s">
        <v>145</v>
      </c>
      <c r="E80" s="327" t="s">
        <v>58</v>
      </c>
      <c r="F80" s="292">
        <v>1</v>
      </c>
      <c r="G80" s="290" t="s">
        <v>124</v>
      </c>
      <c r="H80" s="61" t="s">
        <v>19</v>
      </c>
      <c r="I80" s="93">
        <v>44981</v>
      </c>
      <c r="J80" s="81">
        <f>I80+13</f>
        <v>44994</v>
      </c>
      <c r="K80" s="81">
        <f>J80+5</f>
        <v>44999</v>
      </c>
      <c r="L80" s="81">
        <f>K80+35</f>
        <v>45034</v>
      </c>
      <c r="M80" s="82">
        <f>L80+15</f>
        <v>45049</v>
      </c>
      <c r="N80" s="82">
        <f>M80+13</f>
        <v>45062</v>
      </c>
      <c r="O80" s="83">
        <f>N80+15</f>
        <v>45077</v>
      </c>
      <c r="P80" s="81">
        <f>O80+7</f>
        <v>45084</v>
      </c>
      <c r="Q80" s="81">
        <f>P80+13</f>
        <v>45097</v>
      </c>
      <c r="R80" s="81"/>
      <c r="S80" s="81">
        <f>Q80+7</f>
        <v>45104</v>
      </c>
      <c r="T80" s="81">
        <f>S80+10</f>
        <v>45114</v>
      </c>
      <c r="U80" s="81">
        <f>T80+4</f>
        <v>45118</v>
      </c>
      <c r="V80" s="105">
        <v>45159</v>
      </c>
      <c r="W80" s="100">
        <v>45289</v>
      </c>
      <c r="X80" s="10"/>
      <c r="Y80" s="10"/>
    </row>
    <row r="81" spans="1:29" ht="24.75" customHeight="1" thickBot="1" x14ac:dyDescent="0.25">
      <c r="A81" s="298"/>
      <c r="B81" s="322"/>
      <c r="C81" s="324"/>
      <c r="D81" s="326"/>
      <c r="E81" s="194"/>
      <c r="F81" s="293"/>
      <c r="G81" s="291"/>
      <c r="H81" s="60" t="s">
        <v>20</v>
      </c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101"/>
      <c r="W81" s="106"/>
      <c r="X81" s="10"/>
      <c r="Y81" s="10"/>
    </row>
    <row r="82" spans="1:29" ht="15.75" customHeight="1" x14ac:dyDescent="0.2">
      <c r="A82" s="297">
        <v>2</v>
      </c>
      <c r="B82" s="300" t="s">
        <v>185</v>
      </c>
      <c r="C82" s="191">
        <v>50000000</v>
      </c>
      <c r="D82" s="191" t="s">
        <v>150</v>
      </c>
      <c r="E82" s="299" t="s">
        <v>58</v>
      </c>
      <c r="F82" s="292">
        <v>2</v>
      </c>
      <c r="G82" s="290" t="s">
        <v>124</v>
      </c>
      <c r="H82" s="61" t="s">
        <v>19</v>
      </c>
      <c r="I82" s="93">
        <v>44981</v>
      </c>
      <c r="J82" s="81">
        <f>I82+13</f>
        <v>44994</v>
      </c>
      <c r="K82" s="81">
        <f>J82+5</f>
        <v>44999</v>
      </c>
      <c r="L82" s="81">
        <f>K82+35</f>
        <v>45034</v>
      </c>
      <c r="M82" s="82">
        <f>L82+15</f>
        <v>45049</v>
      </c>
      <c r="N82" s="82">
        <f>M82+13</f>
        <v>45062</v>
      </c>
      <c r="O82" s="83">
        <f>N82+15</f>
        <v>45077</v>
      </c>
      <c r="P82" s="81">
        <f>O82+7</f>
        <v>45084</v>
      </c>
      <c r="Q82" s="81">
        <f>P82+13</f>
        <v>45097</v>
      </c>
      <c r="R82" s="81"/>
      <c r="S82" s="81">
        <f>Q82+7</f>
        <v>45104</v>
      </c>
      <c r="T82" s="81">
        <f>S82+10</f>
        <v>45114</v>
      </c>
      <c r="U82" s="81">
        <f>T82+4</f>
        <v>45118</v>
      </c>
      <c r="V82" s="105">
        <v>45189</v>
      </c>
      <c r="W82" s="100">
        <v>45289</v>
      </c>
    </row>
    <row r="83" spans="1:29" ht="35.5" customHeight="1" thickBot="1" x14ac:dyDescent="0.25">
      <c r="A83" s="298"/>
      <c r="B83" s="300"/>
      <c r="C83" s="191"/>
      <c r="D83" s="191"/>
      <c r="E83" s="299"/>
      <c r="F83" s="293"/>
      <c r="G83" s="291"/>
      <c r="H83" s="60" t="s">
        <v>20</v>
      </c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101"/>
      <c r="W83" s="106"/>
    </row>
    <row r="84" spans="1:29" ht="15.75" customHeight="1" x14ac:dyDescent="0.2">
      <c r="A84" s="297">
        <v>3</v>
      </c>
      <c r="B84" s="300" t="s">
        <v>186</v>
      </c>
      <c r="C84" s="191">
        <v>30000000</v>
      </c>
      <c r="D84" s="191" t="s">
        <v>151</v>
      </c>
      <c r="E84" s="299" t="s">
        <v>58</v>
      </c>
      <c r="F84" s="292">
        <v>3</v>
      </c>
      <c r="G84" s="290" t="s">
        <v>124</v>
      </c>
      <c r="H84" s="61" t="s">
        <v>19</v>
      </c>
      <c r="I84" s="93">
        <v>44981</v>
      </c>
      <c r="J84" s="81">
        <f>I84+13</f>
        <v>44994</v>
      </c>
      <c r="K84" s="81">
        <f>J84+5</f>
        <v>44999</v>
      </c>
      <c r="L84" s="81">
        <f>K84+35</f>
        <v>45034</v>
      </c>
      <c r="M84" s="82">
        <f>L84+15</f>
        <v>45049</v>
      </c>
      <c r="N84" s="82">
        <f>M84+13</f>
        <v>45062</v>
      </c>
      <c r="O84" s="83">
        <f>N84+15</f>
        <v>45077</v>
      </c>
      <c r="P84" s="81">
        <f>O84+7</f>
        <v>45084</v>
      </c>
      <c r="Q84" s="81">
        <f>P84+13</f>
        <v>45097</v>
      </c>
      <c r="R84" s="81"/>
      <c r="S84" s="81">
        <f>Q84+7</f>
        <v>45104</v>
      </c>
      <c r="T84" s="81">
        <f>S84+10</f>
        <v>45114</v>
      </c>
      <c r="U84" s="81">
        <f>T84+4</f>
        <v>45118</v>
      </c>
      <c r="V84" s="105">
        <v>45168</v>
      </c>
      <c r="W84" s="100">
        <v>45289</v>
      </c>
    </row>
    <row r="85" spans="1:29" ht="35.5" customHeight="1" thickBot="1" x14ac:dyDescent="0.25">
      <c r="A85" s="298"/>
      <c r="B85" s="300"/>
      <c r="C85" s="191"/>
      <c r="D85" s="191"/>
      <c r="E85" s="299"/>
      <c r="F85" s="293"/>
      <c r="G85" s="291"/>
      <c r="H85" s="60" t="s">
        <v>20</v>
      </c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101"/>
      <c r="W85" s="106"/>
    </row>
    <row r="86" spans="1:29" ht="35.5" customHeight="1" x14ac:dyDescent="0.2">
      <c r="A86" s="297">
        <v>4</v>
      </c>
      <c r="B86" s="300" t="s">
        <v>200</v>
      </c>
      <c r="C86" s="191">
        <v>55000000</v>
      </c>
      <c r="D86" s="191" t="s">
        <v>201</v>
      </c>
      <c r="E86" s="299" t="s">
        <v>58</v>
      </c>
      <c r="F86" s="292">
        <v>4</v>
      </c>
      <c r="G86" s="290" t="s">
        <v>124</v>
      </c>
      <c r="H86" s="61" t="s">
        <v>19</v>
      </c>
      <c r="I86" s="93">
        <v>44985</v>
      </c>
      <c r="J86" s="81">
        <f>I86+13</f>
        <v>44998</v>
      </c>
      <c r="K86" s="81">
        <f>J86+7</f>
        <v>45005</v>
      </c>
      <c r="L86" s="81">
        <f>K86+35</f>
        <v>45040</v>
      </c>
      <c r="M86" s="82">
        <f>L86+15</f>
        <v>45055</v>
      </c>
      <c r="N86" s="82">
        <f>M86+13</f>
        <v>45068</v>
      </c>
      <c r="O86" s="83">
        <f>N86+15</f>
        <v>45083</v>
      </c>
      <c r="P86" s="81">
        <f>O86+7</f>
        <v>45090</v>
      </c>
      <c r="Q86" s="81">
        <f>P86+13</f>
        <v>45103</v>
      </c>
      <c r="R86" s="81"/>
      <c r="S86" s="81">
        <f>Q86+7</f>
        <v>45110</v>
      </c>
      <c r="T86" s="81">
        <f>S86+10</f>
        <v>45120</v>
      </c>
      <c r="U86" s="81">
        <f>T86+4</f>
        <v>45124</v>
      </c>
      <c r="V86" s="105">
        <v>45146</v>
      </c>
      <c r="W86" s="100">
        <v>45289</v>
      </c>
    </row>
    <row r="87" spans="1:29" ht="35.5" customHeight="1" thickBot="1" x14ac:dyDescent="0.25">
      <c r="A87" s="298"/>
      <c r="B87" s="300"/>
      <c r="C87" s="191"/>
      <c r="D87" s="191"/>
      <c r="E87" s="299"/>
      <c r="F87" s="293"/>
      <c r="G87" s="291"/>
      <c r="H87" s="60" t="s">
        <v>20</v>
      </c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101"/>
      <c r="W87" s="106"/>
    </row>
    <row r="88" spans="1:29" ht="35.5" customHeight="1" x14ac:dyDescent="0.2">
      <c r="A88" s="297">
        <v>5</v>
      </c>
      <c r="B88" s="300" t="s">
        <v>204</v>
      </c>
      <c r="C88" s="191">
        <v>120000000</v>
      </c>
      <c r="D88" s="191" t="s">
        <v>144</v>
      </c>
      <c r="E88" s="299" t="s">
        <v>58</v>
      </c>
      <c r="F88" s="292">
        <v>5</v>
      </c>
      <c r="G88" s="290" t="s">
        <v>124</v>
      </c>
      <c r="H88" s="61" t="s">
        <v>19</v>
      </c>
      <c r="I88" s="93">
        <v>44985</v>
      </c>
      <c r="J88" s="81">
        <f>I88+13</f>
        <v>44998</v>
      </c>
      <c r="K88" s="81">
        <f>J88+7</f>
        <v>45005</v>
      </c>
      <c r="L88" s="81">
        <f>K88+35</f>
        <v>45040</v>
      </c>
      <c r="M88" s="82">
        <f>L88+15</f>
        <v>45055</v>
      </c>
      <c r="N88" s="82">
        <f>M88+13</f>
        <v>45068</v>
      </c>
      <c r="O88" s="83">
        <f>N88+15</f>
        <v>45083</v>
      </c>
      <c r="P88" s="81">
        <f>O88+7</f>
        <v>45090</v>
      </c>
      <c r="Q88" s="81">
        <f>P88+13</f>
        <v>45103</v>
      </c>
      <c r="R88" s="81"/>
      <c r="S88" s="81">
        <f>Q88+7</f>
        <v>45110</v>
      </c>
      <c r="T88" s="81">
        <f>S88+10</f>
        <v>45120</v>
      </c>
      <c r="U88" s="81">
        <f>T88+4</f>
        <v>45124</v>
      </c>
      <c r="V88" s="105">
        <v>45182</v>
      </c>
      <c r="W88" s="100">
        <v>45289</v>
      </c>
    </row>
    <row r="89" spans="1:29" ht="35.5" customHeight="1" thickBot="1" x14ac:dyDescent="0.25">
      <c r="A89" s="298"/>
      <c r="B89" s="300"/>
      <c r="C89" s="191"/>
      <c r="D89" s="191"/>
      <c r="E89" s="299"/>
      <c r="F89" s="293"/>
      <c r="G89" s="291"/>
      <c r="H89" s="60" t="s">
        <v>20</v>
      </c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101"/>
      <c r="W89" s="106"/>
    </row>
    <row r="90" spans="1:29" ht="35.5" customHeight="1" x14ac:dyDescent="0.2">
      <c r="A90" s="297">
        <v>6</v>
      </c>
      <c r="B90" s="300" t="s">
        <v>206</v>
      </c>
      <c r="C90" s="191">
        <v>35000000</v>
      </c>
      <c r="D90" s="191" t="s">
        <v>146</v>
      </c>
      <c r="E90" s="299" t="s">
        <v>58</v>
      </c>
      <c r="F90" s="292">
        <v>6</v>
      </c>
      <c r="G90" s="290" t="s">
        <v>124</v>
      </c>
      <c r="H90" s="61" t="s">
        <v>19</v>
      </c>
      <c r="I90" s="93">
        <v>44985</v>
      </c>
      <c r="J90" s="81">
        <f>I90+13</f>
        <v>44998</v>
      </c>
      <c r="K90" s="81">
        <f>J90+7</f>
        <v>45005</v>
      </c>
      <c r="L90" s="81">
        <f>K90+35</f>
        <v>45040</v>
      </c>
      <c r="M90" s="82">
        <f>L90+15</f>
        <v>45055</v>
      </c>
      <c r="N90" s="82">
        <f>M90+13</f>
        <v>45068</v>
      </c>
      <c r="O90" s="83">
        <f>N90+15</f>
        <v>45083</v>
      </c>
      <c r="P90" s="81">
        <f>O90+7</f>
        <v>45090</v>
      </c>
      <c r="Q90" s="81">
        <f>P90+13</f>
        <v>45103</v>
      </c>
      <c r="R90" s="81"/>
      <c r="S90" s="81">
        <f>Q90+7</f>
        <v>45110</v>
      </c>
      <c r="T90" s="81">
        <f>S90+10</f>
        <v>45120</v>
      </c>
      <c r="U90" s="81">
        <f>T90+4</f>
        <v>45124</v>
      </c>
      <c r="V90" s="105">
        <v>45238</v>
      </c>
      <c r="W90" s="100">
        <v>45289</v>
      </c>
    </row>
    <row r="91" spans="1:29" ht="35.5" customHeight="1" thickBot="1" x14ac:dyDescent="0.25">
      <c r="A91" s="298"/>
      <c r="B91" s="300"/>
      <c r="C91" s="191"/>
      <c r="D91" s="191"/>
      <c r="E91" s="299"/>
      <c r="F91" s="293"/>
      <c r="G91" s="291"/>
      <c r="H91" s="60" t="s">
        <v>20</v>
      </c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101"/>
      <c r="W91" s="106"/>
    </row>
    <row r="92" spans="1:29" ht="35.5" customHeight="1" x14ac:dyDescent="0.2">
      <c r="A92" s="297">
        <v>7</v>
      </c>
      <c r="B92" s="300" t="s">
        <v>205</v>
      </c>
      <c r="C92" s="191">
        <v>50000000</v>
      </c>
      <c r="D92" s="191" t="s">
        <v>145</v>
      </c>
      <c r="E92" s="299" t="s">
        <v>58</v>
      </c>
      <c r="F92" s="292">
        <v>7</v>
      </c>
      <c r="G92" s="290" t="s">
        <v>124</v>
      </c>
      <c r="H92" s="61" t="s">
        <v>19</v>
      </c>
      <c r="I92" s="93">
        <v>44985</v>
      </c>
      <c r="J92" s="81">
        <f>I92+13</f>
        <v>44998</v>
      </c>
      <c r="K92" s="81">
        <f>J92+7</f>
        <v>45005</v>
      </c>
      <c r="L92" s="81">
        <f>K92+35</f>
        <v>45040</v>
      </c>
      <c r="M92" s="82">
        <f>L92+15</f>
        <v>45055</v>
      </c>
      <c r="N92" s="82">
        <f>M92+13</f>
        <v>45068</v>
      </c>
      <c r="O92" s="83">
        <f>N92+15</f>
        <v>45083</v>
      </c>
      <c r="P92" s="81">
        <f>O92+7</f>
        <v>45090</v>
      </c>
      <c r="Q92" s="81">
        <f>P92+13</f>
        <v>45103</v>
      </c>
      <c r="R92" s="81"/>
      <c r="S92" s="81">
        <f>Q92+7</f>
        <v>45110</v>
      </c>
      <c r="T92" s="81">
        <f>S92+10</f>
        <v>45120</v>
      </c>
      <c r="U92" s="81">
        <f>T92+4</f>
        <v>45124</v>
      </c>
      <c r="V92" s="105">
        <v>45159</v>
      </c>
      <c r="W92" s="100">
        <v>45289</v>
      </c>
    </row>
    <row r="93" spans="1:29" ht="35.5" customHeight="1" thickBot="1" x14ac:dyDescent="0.25">
      <c r="A93" s="298"/>
      <c r="B93" s="300"/>
      <c r="C93" s="191"/>
      <c r="D93" s="191"/>
      <c r="E93" s="299"/>
      <c r="F93" s="293"/>
      <c r="G93" s="291"/>
      <c r="H93" s="60" t="s">
        <v>20</v>
      </c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101"/>
      <c r="W93" s="106"/>
    </row>
    <row r="94" spans="1:29" s="78" customFormat="1" ht="15" customHeight="1" x14ac:dyDescent="0.3">
      <c r="A94" s="297">
        <v>8</v>
      </c>
      <c r="B94" s="289" t="s">
        <v>175</v>
      </c>
      <c r="C94" s="294">
        <v>15000000</v>
      </c>
      <c r="D94" s="308" t="s">
        <v>153</v>
      </c>
      <c r="E94" s="283" t="s">
        <v>58</v>
      </c>
      <c r="F94" s="292">
        <v>8</v>
      </c>
      <c r="G94" s="290" t="s">
        <v>124</v>
      </c>
      <c r="H94" s="61" t="s">
        <v>19</v>
      </c>
      <c r="I94" s="93">
        <v>44985</v>
      </c>
      <c r="J94" s="81">
        <f>I94+13</f>
        <v>44998</v>
      </c>
      <c r="K94" s="81">
        <f>J94+7</f>
        <v>45005</v>
      </c>
      <c r="L94" s="81">
        <f>K94+35</f>
        <v>45040</v>
      </c>
      <c r="M94" s="82">
        <f>L94+15</f>
        <v>45055</v>
      </c>
      <c r="N94" s="82">
        <f>M94+13</f>
        <v>45068</v>
      </c>
      <c r="O94" s="83">
        <f>N94+15</f>
        <v>45083</v>
      </c>
      <c r="P94" s="81">
        <f>O94+7</f>
        <v>45090</v>
      </c>
      <c r="Q94" s="81">
        <f>P94+13</f>
        <v>45103</v>
      </c>
      <c r="R94" s="81"/>
      <c r="S94" s="81">
        <f>Q94+7</f>
        <v>45110</v>
      </c>
      <c r="T94" s="81">
        <f>S94+10</f>
        <v>45120</v>
      </c>
      <c r="U94" s="81">
        <f>T94+4</f>
        <v>45124</v>
      </c>
      <c r="V94" s="105">
        <v>45189</v>
      </c>
      <c r="W94" s="100">
        <v>45289</v>
      </c>
      <c r="X94" s="77"/>
      <c r="Y94" s="77"/>
      <c r="Z94" s="77"/>
      <c r="AA94" s="77"/>
      <c r="AB94" s="77"/>
      <c r="AC94" s="77"/>
    </row>
    <row r="95" spans="1:29" s="78" customFormat="1" ht="22.5" customHeight="1" thickBot="1" x14ac:dyDescent="0.35">
      <c r="A95" s="298"/>
      <c r="B95" s="288"/>
      <c r="C95" s="296"/>
      <c r="D95" s="309"/>
      <c r="E95" s="283"/>
      <c r="F95" s="293"/>
      <c r="G95" s="291"/>
      <c r="H95" s="60" t="s">
        <v>20</v>
      </c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101"/>
      <c r="W95" s="106"/>
      <c r="X95" s="77"/>
      <c r="Y95" s="77"/>
      <c r="Z95" s="77"/>
      <c r="AA95" s="77"/>
      <c r="AB95" s="77"/>
      <c r="AC95" s="77"/>
    </row>
    <row r="96" spans="1:29" s="78" customFormat="1" ht="22.5" customHeight="1" x14ac:dyDescent="0.3">
      <c r="A96" s="297">
        <v>9</v>
      </c>
      <c r="B96" s="289" t="s">
        <v>202</v>
      </c>
      <c r="C96" s="294">
        <v>45000000</v>
      </c>
      <c r="D96" s="308" t="s">
        <v>203</v>
      </c>
      <c r="E96" s="283" t="s">
        <v>58</v>
      </c>
      <c r="F96" s="292">
        <v>9</v>
      </c>
      <c r="G96" s="290" t="s">
        <v>124</v>
      </c>
      <c r="H96" s="61" t="s">
        <v>19</v>
      </c>
      <c r="I96" s="93">
        <v>44985</v>
      </c>
      <c r="J96" s="81">
        <f>I96+13</f>
        <v>44998</v>
      </c>
      <c r="K96" s="81">
        <f>J96+7</f>
        <v>45005</v>
      </c>
      <c r="L96" s="81">
        <f>K96+35</f>
        <v>45040</v>
      </c>
      <c r="M96" s="82">
        <f>L96+15</f>
        <v>45055</v>
      </c>
      <c r="N96" s="82">
        <f>M96+13</f>
        <v>45068</v>
      </c>
      <c r="O96" s="83">
        <f>N96+15</f>
        <v>45083</v>
      </c>
      <c r="P96" s="81">
        <f>O96+7</f>
        <v>45090</v>
      </c>
      <c r="Q96" s="81">
        <f>P96+13</f>
        <v>45103</v>
      </c>
      <c r="R96" s="81"/>
      <c r="S96" s="81">
        <f>Q96+7</f>
        <v>45110</v>
      </c>
      <c r="T96" s="81">
        <f>S96+10</f>
        <v>45120</v>
      </c>
      <c r="U96" s="81">
        <f>T96+4</f>
        <v>45124</v>
      </c>
      <c r="V96" s="105">
        <v>45168</v>
      </c>
      <c r="W96" s="100">
        <v>45289</v>
      </c>
      <c r="X96" s="77"/>
      <c r="Y96" s="77"/>
      <c r="Z96" s="77"/>
      <c r="AA96" s="77"/>
      <c r="AB96" s="77"/>
      <c r="AC96" s="77"/>
    </row>
    <row r="97" spans="1:31" s="78" customFormat="1" ht="22.5" customHeight="1" thickBot="1" x14ac:dyDescent="0.35">
      <c r="A97" s="298"/>
      <c r="B97" s="288"/>
      <c r="C97" s="296"/>
      <c r="D97" s="309"/>
      <c r="E97" s="283"/>
      <c r="F97" s="293"/>
      <c r="G97" s="291"/>
      <c r="H97" s="60" t="s">
        <v>20</v>
      </c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101"/>
      <c r="W97" s="106"/>
      <c r="X97" s="77"/>
      <c r="Y97" s="77"/>
      <c r="Z97" s="77"/>
      <c r="AA97" s="77"/>
      <c r="AB97" s="77"/>
      <c r="AC97" s="77"/>
    </row>
    <row r="98" spans="1:31" ht="24.75" customHeight="1" x14ac:dyDescent="0.2">
      <c r="A98" s="297">
        <v>10</v>
      </c>
      <c r="B98" s="289" t="s">
        <v>191</v>
      </c>
      <c r="C98" s="294">
        <v>75000000</v>
      </c>
      <c r="D98" s="192" t="s">
        <v>192</v>
      </c>
      <c r="E98" s="327" t="s">
        <v>58</v>
      </c>
      <c r="F98" s="292">
        <v>10</v>
      </c>
      <c r="G98" s="290" t="s">
        <v>124</v>
      </c>
      <c r="H98" s="61" t="s">
        <v>19</v>
      </c>
      <c r="I98" s="93">
        <v>44985</v>
      </c>
      <c r="J98" s="81">
        <f>I98+13</f>
        <v>44998</v>
      </c>
      <c r="K98" s="81">
        <f>J98+7</f>
        <v>45005</v>
      </c>
      <c r="L98" s="81">
        <f>K98+35</f>
        <v>45040</v>
      </c>
      <c r="M98" s="82">
        <f>L98+15</f>
        <v>45055</v>
      </c>
      <c r="N98" s="82">
        <f>M98+13</f>
        <v>45068</v>
      </c>
      <c r="O98" s="83">
        <f>N98+15</f>
        <v>45083</v>
      </c>
      <c r="P98" s="81">
        <f>O98+7</f>
        <v>45090</v>
      </c>
      <c r="Q98" s="81">
        <f>P98+13</f>
        <v>45103</v>
      </c>
      <c r="R98" s="81"/>
      <c r="S98" s="81">
        <f>Q98+7</f>
        <v>45110</v>
      </c>
      <c r="T98" s="81">
        <f>S98+10</f>
        <v>45120</v>
      </c>
      <c r="U98" s="81">
        <f>T98+4</f>
        <v>45124</v>
      </c>
      <c r="V98" s="105">
        <v>45146</v>
      </c>
      <c r="W98" s="100">
        <v>45289</v>
      </c>
    </row>
    <row r="99" spans="1:31" ht="24.75" customHeight="1" thickBot="1" x14ac:dyDescent="0.25">
      <c r="A99" s="298"/>
      <c r="B99" s="288"/>
      <c r="C99" s="296"/>
      <c r="D99" s="193"/>
      <c r="E99" s="194"/>
      <c r="F99" s="293"/>
      <c r="G99" s="291"/>
      <c r="H99" s="60" t="s">
        <v>20</v>
      </c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101"/>
      <c r="W99" s="106"/>
    </row>
    <row r="100" spans="1:31" s="78" customFormat="1" ht="22.5" customHeight="1" x14ac:dyDescent="0.3">
      <c r="A100" s="297">
        <v>11</v>
      </c>
      <c r="B100" s="289" t="s">
        <v>168</v>
      </c>
      <c r="C100" s="294" t="str">
        <f>[1]Feuil1!$K$209</f>
        <v xml:space="preserve"> 454 766 100</v>
      </c>
      <c r="D100" s="294" t="s">
        <v>134</v>
      </c>
      <c r="E100" s="283" t="s">
        <v>58</v>
      </c>
      <c r="F100" s="292">
        <v>11</v>
      </c>
      <c r="G100" s="290" t="s">
        <v>124</v>
      </c>
      <c r="H100" s="61" t="s">
        <v>19</v>
      </c>
      <c r="I100" s="93">
        <v>44985</v>
      </c>
      <c r="J100" s="81">
        <f>I100+13</f>
        <v>44998</v>
      </c>
      <c r="K100" s="81">
        <f>J100+7</f>
        <v>45005</v>
      </c>
      <c r="L100" s="81">
        <f>K100+35</f>
        <v>45040</v>
      </c>
      <c r="M100" s="82">
        <f>L100+15</f>
        <v>45055</v>
      </c>
      <c r="N100" s="82">
        <f>M100+13</f>
        <v>45068</v>
      </c>
      <c r="O100" s="83">
        <f>N100+15</f>
        <v>45083</v>
      </c>
      <c r="P100" s="81">
        <f>O100+7</f>
        <v>45090</v>
      </c>
      <c r="Q100" s="81">
        <f>P100+13</f>
        <v>45103</v>
      </c>
      <c r="R100" s="81"/>
      <c r="S100" s="81">
        <f>Q100+7</f>
        <v>45110</v>
      </c>
      <c r="T100" s="81">
        <f>S100+10</f>
        <v>45120</v>
      </c>
      <c r="U100" s="81">
        <f>T100+4</f>
        <v>45124</v>
      </c>
      <c r="V100" s="105">
        <v>45182</v>
      </c>
      <c r="W100" s="100">
        <v>45289</v>
      </c>
      <c r="X100" s="77"/>
      <c r="Y100" s="77"/>
      <c r="Z100" s="77"/>
      <c r="AA100" s="77"/>
      <c r="AB100" s="77"/>
      <c r="AC100" s="77"/>
    </row>
    <row r="101" spans="1:31" s="78" customFormat="1" ht="41.25" customHeight="1" thickBot="1" x14ac:dyDescent="0.35">
      <c r="A101" s="298"/>
      <c r="B101" s="288"/>
      <c r="C101" s="296"/>
      <c r="D101" s="296"/>
      <c r="E101" s="283"/>
      <c r="F101" s="293"/>
      <c r="G101" s="291"/>
      <c r="H101" s="60" t="s">
        <v>20</v>
      </c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101"/>
      <c r="W101" s="106"/>
      <c r="X101" s="77"/>
      <c r="Y101" s="77"/>
      <c r="Z101" s="77"/>
      <c r="AA101" s="77"/>
      <c r="AB101" s="77"/>
      <c r="AC101" s="77"/>
    </row>
    <row r="102" spans="1:31" s="97" customFormat="1" ht="18" customHeight="1" x14ac:dyDescent="0.2">
      <c r="A102" s="297">
        <v>12</v>
      </c>
      <c r="B102" s="289" t="s">
        <v>189</v>
      </c>
      <c r="C102" s="294">
        <v>75000000</v>
      </c>
      <c r="D102" s="192" t="s">
        <v>169</v>
      </c>
      <c r="E102" s="310" t="s">
        <v>58</v>
      </c>
      <c r="F102" s="292">
        <v>12</v>
      </c>
      <c r="G102" s="342" t="s">
        <v>124</v>
      </c>
      <c r="H102" s="61" t="s">
        <v>19</v>
      </c>
      <c r="I102" s="93">
        <v>44985</v>
      </c>
      <c r="J102" s="81">
        <f>I102+13</f>
        <v>44998</v>
      </c>
      <c r="K102" s="81">
        <f>J102+7</f>
        <v>45005</v>
      </c>
      <c r="L102" s="81">
        <f>K102+35</f>
        <v>45040</v>
      </c>
      <c r="M102" s="82">
        <f>L102+15</f>
        <v>45055</v>
      </c>
      <c r="N102" s="82">
        <f>M102+13</f>
        <v>45068</v>
      </c>
      <c r="O102" s="83">
        <f>N102+15</f>
        <v>45083</v>
      </c>
      <c r="P102" s="81">
        <f>O102+7</f>
        <v>45090</v>
      </c>
      <c r="Q102" s="81">
        <f>P102+13</f>
        <v>45103</v>
      </c>
      <c r="R102" s="81"/>
      <c r="S102" s="81">
        <f>Q102+7</f>
        <v>45110</v>
      </c>
      <c r="T102" s="81">
        <f>S102+10</f>
        <v>45120</v>
      </c>
      <c r="U102" s="81">
        <f>T102+4</f>
        <v>45124</v>
      </c>
      <c r="V102" s="105">
        <v>45238</v>
      </c>
      <c r="W102" s="100">
        <v>45289</v>
      </c>
    </row>
    <row r="103" spans="1:31" s="97" customFormat="1" ht="18" customHeight="1" thickBot="1" x14ac:dyDescent="0.2">
      <c r="A103" s="298"/>
      <c r="B103" s="288"/>
      <c r="C103" s="296"/>
      <c r="D103" s="193"/>
      <c r="E103" s="310"/>
      <c r="F103" s="293"/>
      <c r="G103" s="343"/>
      <c r="H103" s="60" t="s">
        <v>20</v>
      </c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101"/>
      <c r="W103" s="106"/>
    </row>
    <row r="104" spans="1:31" s="89" customFormat="1" ht="16" x14ac:dyDescent="0.2">
      <c r="A104" s="297">
        <v>13</v>
      </c>
      <c r="B104" s="316" t="s">
        <v>178</v>
      </c>
      <c r="C104" s="326">
        <v>25000000</v>
      </c>
      <c r="D104" s="294" t="s">
        <v>148</v>
      </c>
      <c r="E104" s="327" t="s">
        <v>58</v>
      </c>
      <c r="F104" s="292">
        <v>13</v>
      </c>
      <c r="G104" s="290" t="s">
        <v>124</v>
      </c>
      <c r="H104" s="61" t="s">
        <v>19</v>
      </c>
      <c r="I104" s="93">
        <v>44985</v>
      </c>
      <c r="J104" s="81">
        <f>I104+13</f>
        <v>44998</v>
      </c>
      <c r="K104" s="81">
        <f>J104+7</f>
        <v>45005</v>
      </c>
      <c r="L104" s="81">
        <f>K104+35</f>
        <v>45040</v>
      </c>
      <c r="M104" s="82">
        <f>L104+15</f>
        <v>45055</v>
      </c>
      <c r="N104" s="82">
        <f>M104+13</f>
        <v>45068</v>
      </c>
      <c r="O104" s="83">
        <f>N104+15</f>
        <v>45083</v>
      </c>
      <c r="P104" s="81">
        <f>O104+7</f>
        <v>45090</v>
      </c>
      <c r="Q104" s="81">
        <f>P104+13</f>
        <v>45103</v>
      </c>
      <c r="R104" s="81"/>
      <c r="S104" s="81">
        <f>Q104+7</f>
        <v>45110</v>
      </c>
      <c r="T104" s="81">
        <f>S104+10</f>
        <v>45120</v>
      </c>
      <c r="U104" s="81">
        <f>T104+4</f>
        <v>45124</v>
      </c>
      <c r="V104" s="105">
        <v>45159</v>
      </c>
      <c r="W104" s="100">
        <v>45289</v>
      </c>
      <c r="X104" s="77"/>
      <c r="Y104" s="77"/>
      <c r="Z104" s="77"/>
      <c r="AA104" s="77"/>
      <c r="AB104" s="77"/>
      <c r="AC104" s="77"/>
      <c r="AD104" s="77"/>
      <c r="AE104" s="77"/>
    </row>
    <row r="105" spans="1:31" s="78" customFormat="1" ht="25" thickBot="1" x14ac:dyDescent="0.35">
      <c r="A105" s="298"/>
      <c r="B105" s="317"/>
      <c r="C105" s="328"/>
      <c r="D105" s="296"/>
      <c r="E105" s="194"/>
      <c r="F105" s="293"/>
      <c r="G105" s="291"/>
      <c r="H105" s="60" t="s">
        <v>20</v>
      </c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101"/>
      <c r="W105" s="106"/>
    </row>
    <row r="106" spans="1:31" s="97" customFormat="1" ht="18" customHeight="1" x14ac:dyDescent="0.2">
      <c r="A106" s="297">
        <v>14</v>
      </c>
      <c r="B106" s="289" t="s">
        <v>190</v>
      </c>
      <c r="C106" s="294">
        <v>75000000</v>
      </c>
      <c r="D106" s="192" t="s">
        <v>136</v>
      </c>
      <c r="E106" s="310" t="s">
        <v>58</v>
      </c>
      <c r="F106" s="292">
        <v>14</v>
      </c>
      <c r="G106" s="342" t="s">
        <v>124</v>
      </c>
      <c r="H106" s="61" t="s">
        <v>19</v>
      </c>
      <c r="I106" s="93">
        <v>44985</v>
      </c>
      <c r="J106" s="81">
        <f>I106+13</f>
        <v>44998</v>
      </c>
      <c r="K106" s="81">
        <f>J106+7</f>
        <v>45005</v>
      </c>
      <c r="L106" s="81">
        <f>K106+35</f>
        <v>45040</v>
      </c>
      <c r="M106" s="82">
        <f>L106+15</f>
        <v>45055</v>
      </c>
      <c r="N106" s="82">
        <f>M106+13</f>
        <v>45068</v>
      </c>
      <c r="O106" s="83">
        <f>N106+15</f>
        <v>45083</v>
      </c>
      <c r="P106" s="81">
        <f>O106+7</f>
        <v>45090</v>
      </c>
      <c r="Q106" s="81">
        <f>P106+13</f>
        <v>45103</v>
      </c>
      <c r="R106" s="81"/>
      <c r="S106" s="81">
        <f>Q106+7</f>
        <v>45110</v>
      </c>
      <c r="T106" s="81">
        <f>S106+10</f>
        <v>45120</v>
      </c>
      <c r="U106" s="81">
        <f>T106+4</f>
        <v>45124</v>
      </c>
      <c r="V106" s="105">
        <v>45189</v>
      </c>
      <c r="W106" s="100">
        <v>45289</v>
      </c>
    </row>
    <row r="107" spans="1:31" s="97" customFormat="1" ht="18" customHeight="1" thickBot="1" x14ac:dyDescent="0.2">
      <c r="A107" s="298"/>
      <c r="B107" s="288"/>
      <c r="C107" s="296"/>
      <c r="D107" s="193"/>
      <c r="E107" s="310"/>
      <c r="F107" s="293"/>
      <c r="G107" s="343"/>
      <c r="H107" s="60" t="s">
        <v>20</v>
      </c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101"/>
      <c r="W107" s="106"/>
    </row>
    <row r="108" spans="1:31" s="78" customFormat="1" ht="21.75" customHeight="1" x14ac:dyDescent="0.3">
      <c r="A108" s="297">
        <v>15</v>
      </c>
      <c r="B108" s="307" t="s">
        <v>187</v>
      </c>
      <c r="C108" s="294">
        <v>75000000</v>
      </c>
      <c r="D108" s="294" t="s">
        <v>193</v>
      </c>
      <c r="E108" s="283" t="s">
        <v>58</v>
      </c>
      <c r="F108" s="292">
        <v>15</v>
      </c>
      <c r="G108" s="290" t="s">
        <v>124</v>
      </c>
      <c r="H108" s="61" t="s">
        <v>19</v>
      </c>
      <c r="I108" s="93">
        <v>44985</v>
      </c>
      <c r="J108" s="81">
        <f>I108+13</f>
        <v>44998</v>
      </c>
      <c r="K108" s="81">
        <f>J108+7</f>
        <v>45005</v>
      </c>
      <c r="L108" s="81">
        <f>K108+35</f>
        <v>45040</v>
      </c>
      <c r="M108" s="82">
        <f>L108+15</f>
        <v>45055</v>
      </c>
      <c r="N108" s="82">
        <f>M108+13</f>
        <v>45068</v>
      </c>
      <c r="O108" s="83">
        <f>N108+15</f>
        <v>45083</v>
      </c>
      <c r="P108" s="81">
        <f>O108+7</f>
        <v>45090</v>
      </c>
      <c r="Q108" s="81">
        <f>P108+13</f>
        <v>45103</v>
      </c>
      <c r="R108" s="81"/>
      <c r="S108" s="81">
        <f>Q108+7</f>
        <v>45110</v>
      </c>
      <c r="T108" s="81">
        <f>S108+10</f>
        <v>45120</v>
      </c>
      <c r="U108" s="81">
        <f>T108+4</f>
        <v>45124</v>
      </c>
      <c r="V108" s="105">
        <v>45168</v>
      </c>
      <c r="W108" s="100">
        <v>45289</v>
      </c>
      <c r="X108" s="77"/>
      <c r="Y108" s="77"/>
      <c r="Z108" s="77"/>
      <c r="AA108" s="77"/>
      <c r="AB108" s="77"/>
      <c r="AC108" s="77"/>
    </row>
    <row r="109" spans="1:31" s="78" customFormat="1" ht="21.75" customHeight="1" thickBot="1" x14ac:dyDescent="0.35">
      <c r="A109" s="298"/>
      <c r="B109" s="307"/>
      <c r="C109" s="295"/>
      <c r="D109" s="296"/>
      <c r="E109" s="283"/>
      <c r="F109" s="293"/>
      <c r="G109" s="291"/>
      <c r="H109" s="60" t="s">
        <v>20</v>
      </c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101"/>
      <c r="W109" s="106"/>
      <c r="X109" s="77"/>
      <c r="Y109" s="77"/>
      <c r="Z109" s="77"/>
      <c r="AA109" s="77"/>
      <c r="AB109" s="77"/>
      <c r="AC109" s="77"/>
    </row>
    <row r="110" spans="1:31" s="78" customFormat="1" ht="21.75" customHeight="1" x14ac:dyDescent="0.3">
      <c r="A110" s="297">
        <v>16</v>
      </c>
      <c r="B110" s="307" t="s">
        <v>210</v>
      </c>
      <c r="C110" s="294">
        <v>15000000</v>
      </c>
      <c r="D110" s="294" t="s">
        <v>209</v>
      </c>
      <c r="E110" s="283" t="s">
        <v>58</v>
      </c>
      <c r="F110" s="292">
        <v>16</v>
      </c>
      <c r="G110" s="290" t="s">
        <v>124</v>
      </c>
      <c r="H110" s="61" t="s">
        <v>19</v>
      </c>
      <c r="I110" s="93">
        <v>44981</v>
      </c>
      <c r="J110" s="81">
        <f>I110+13</f>
        <v>44994</v>
      </c>
      <c r="K110" s="81">
        <f>J110+5</f>
        <v>44999</v>
      </c>
      <c r="L110" s="81">
        <f>K110+35</f>
        <v>45034</v>
      </c>
      <c r="M110" s="82">
        <f>L110+15</f>
        <v>45049</v>
      </c>
      <c r="N110" s="82">
        <f>M110+13</f>
        <v>45062</v>
      </c>
      <c r="O110" s="83">
        <f>N110+15</f>
        <v>45077</v>
      </c>
      <c r="P110" s="81">
        <f>O110+7</f>
        <v>45084</v>
      </c>
      <c r="Q110" s="81">
        <f>P110+13</f>
        <v>45097</v>
      </c>
      <c r="R110" s="81"/>
      <c r="S110" s="81">
        <f>Q110+7</f>
        <v>45104</v>
      </c>
      <c r="T110" s="81">
        <f>S110+10</f>
        <v>45114</v>
      </c>
      <c r="U110" s="81">
        <f>T110+4</f>
        <v>45118</v>
      </c>
      <c r="V110" s="105">
        <v>45146</v>
      </c>
      <c r="W110" s="100">
        <v>45289</v>
      </c>
      <c r="X110" s="77"/>
      <c r="Y110" s="77"/>
      <c r="Z110" s="77"/>
      <c r="AA110" s="77"/>
      <c r="AB110" s="77"/>
      <c r="AC110" s="77"/>
    </row>
    <row r="111" spans="1:31" s="78" customFormat="1" ht="21.75" customHeight="1" thickBot="1" x14ac:dyDescent="0.35">
      <c r="A111" s="298"/>
      <c r="B111" s="307"/>
      <c r="C111" s="295"/>
      <c r="D111" s="296"/>
      <c r="E111" s="283"/>
      <c r="F111" s="293"/>
      <c r="G111" s="291"/>
      <c r="H111" s="60" t="s">
        <v>20</v>
      </c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101"/>
      <c r="W111" s="106"/>
      <c r="X111" s="77"/>
      <c r="Y111" s="77"/>
      <c r="Z111" s="77"/>
      <c r="AA111" s="77"/>
      <c r="AB111" s="77"/>
      <c r="AC111" s="77"/>
    </row>
    <row r="112" spans="1:31" s="78" customFormat="1" ht="21.75" customHeight="1" x14ac:dyDescent="0.3">
      <c r="A112" s="297">
        <v>17</v>
      </c>
      <c r="B112" s="307" t="s">
        <v>213</v>
      </c>
      <c r="C112" s="294">
        <v>120000000</v>
      </c>
      <c r="D112" s="294" t="s">
        <v>146</v>
      </c>
      <c r="E112" s="283" t="s">
        <v>58</v>
      </c>
      <c r="F112" s="292">
        <v>17</v>
      </c>
      <c r="G112" s="290" t="s">
        <v>124</v>
      </c>
      <c r="H112" s="61" t="s">
        <v>19</v>
      </c>
      <c r="I112" s="93">
        <v>44980</v>
      </c>
      <c r="J112" s="81">
        <f>I112+13</f>
        <v>44993</v>
      </c>
      <c r="K112" s="81">
        <f>J112+5</f>
        <v>44998</v>
      </c>
      <c r="L112" s="81">
        <f>K112+35</f>
        <v>45033</v>
      </c>
      <c r="M112" s="82">
        <f>L112+15</f>
        <v>45048</v>
      </c>
      <c r="N112" s="82">
        <f>M112+13</f>
        <v>45061</v>
      </c>
      <c r="O112" s="83">
        <f>N112+15</f>
        <v>45076</v>
      </c>
      <c r="P112" s="81">
        <f>O112+7</f>
        <v>45083</v>
      </c>
      <c r="Q112" s="81">
        <f>P112+13</f>
        <v>45096</v>
      </c>
      <c r="R112" s="81"/>
      <c r="S112" s="81">
        <f>Q112+7</f>
        <v>45103</v>
      </c>
      <c r="T112" s="81">
        <f>S112+10</f>
        <v>45113</v>
      </c>
      <c r="U112" s="81">
        <f>T112+4</f>
        <v>45117</v>
      </c>
      <c r="V112" s="105">
        <v>45182</v>
      </c>
      <c r="W112" s="100">
        <v>45289</v>
      </c>
      <c r="X112" s="77"/>
      <c r="Y112" s="77"/>
      <c r="Z112" s="77"/>
      <c r="AA112" s="77"/>
      <c r="AB112" s="77"/>
      <c r="AC112" s="77"/>
    </row>
    <row r="113" spans="1:29" s="78" customFormat="1" ht="21.75" customHeight="1" thickBot="1" x14ac:dyDescent="0.35">
      <c r="A113" s="298"/>
      <c r="B113" s="307"/>
      <c r="C113" s="295"/>
      <c r="D113" s="296"/>
      <c r="E113" s="283"/>
      <c r="F113" s="293"/>
      <c r="G113" s="291"/>
      <c r="H113" s="60" t="s">
        <v>20</v>
      </c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101"/>
      <c r="W113" s="106"/>
      <c r="X113" s="77"/>
      <c r="Y113" s="77"/>
      <c r="Z113" s="77"/>
      <c r="AA113" s="77"/>
      <c r="AB113" s="77"/>
      <c r="AC113" s="77"/>
    </row>
    <row r="114" spans="1:29" s="78" customFormat="1" ht="21.75" customHeight="1" x14ac:dyDescent="0.3">
      <c r="A114" s="297">
        <v>18</v>
      </c>
      <c r="B114" s="307" t="s">
        <v>214</v>
      </c>
      <c r="C114" s="294">
        <v>80000000</v>
      </c>
      <c r="D114" s="294" t="s">
        <v>151</v>
      </c>
      <c r="E114" s="283" t="s">
        <v>58</v>
      </c>
      <c r="F114" s="292">
        <v>18</v>
      </c>
      <c r="G114" s="290" t="s">
        <v>124</v>
      </c>
      <c r="H114" s="61" t="s">
        <v>19</v>
      </c>
      <c r="I114" s="93">
        <v>44980</v>
      </c>
      <c r="J114" s="81">
        <f>I114+13</f>
        <v>44993</v>
      </c>
      <c r="K114" s="81">
        <f>J114+5</f>
        <v>44998</v>
      </c>
      <c r="L114" s="81">
        <f>K114+35</f>
        <v>45033</v>
      </c>
      <c r="M114" s="82">
        <f>L114+15</f>
        <v>45048</v>
      </c>
      <c r="N114" s="82">
        <f>M114+13</f>
        <v>45061</v>
      </c>
      <c r="O114" s="83">
        <f>N114+15</f>
        <v>45076</v>
      </c>
      <c r="P114" s="81">
        <f>O114+7</f>
        <v>45083</v>
      </c>
      <c r="Q114" s="81">
        <f>P114+13</f>
        <v>45096</v>
      </c>
      <c r="R114" s="81"/>
      <c r="S114" s="81">
        <f>Q114+7</f>
        <v>45103</v>
      </c>
      <c r="T114" s="81">
        <f>S114+10</f>
        <v>45113</v>
      </c>
      <c r="U114" s="81">
        <f>T114+4</f>
        <v>45117</v>
      </c>
      <c r="V114" s="105">
        <v>45238</v>
      </c>
      <c r="W114" s="100">
        <v>45289</v>
      </c>
      <c r="X114" s="77"/>
      <c r="Y114" s="77"/>
      <c r="Z114" s="77"/>
      <c r="AA114" s="77"/>
      <c r="AB114" s="77"/>
      <c r="AC114" s="77"/>
    </row>
    <row r="115" spans="1:29" s="78" customFormat="1" ht="21.75" customHeight="1" thickBot="1" x14ac:dyDescent="0.35">
      <c r="A115" s="298"/>
      <c r="B115" s="307"/>
      <c r="C115" s="295"/>
      <c r="D115" s="296"/>
      <c r="E115" s="283"/>
      <c r="F115" s="293"/>
      <c r="G115" s="291"/>
      <c r="H115" s="60" t="s">
        <v>20</v>
      </c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101"/>
      <c r="W115" s="106"/>
      <c r="X115" s="77"/>
      <c r="Y115" s="77"/>
      <c r="Z115" s="77"/>
      <c r="AA115" s="77"/>
      <c r="AB115" s="77"/>
      <c r="AC115" s="77"/>
    </row>
    <row r="116" spans="1:29" s="78" customFormat="1" ht="41.25" customHeight="1" x14ac:dyDescent="0.3">
      <c r="A116" s="297">
        <v>19</v>
      </c>
      <c r="B116" s="287" t="s">
        <v>174</v>
      </c>
      <c r="C116" s="294" t="str">
        <f>[1]Feuil1!$K$219</f>
        <v xml:space="preserve"> 1 500 000 000</v>
      </c>
      <c r="D116" s="294" t="s">
        <v>172</v>
      </c>
      <c r="E116" s="283" t="s">
        <v>58</v>
      </c>
      <c r="F116" s="292">
        <v>19</v>
      </c>
      <c r="G116" s="290" t="s">
        <v>124</v>
      </c>
      <c r="H116" s="61" t="s">
        <v>19</v>
      </c>
      <c r="I116" s="93">
        <v>44980</v>
      </c>
      <c r="J116" s="81">
        <f>I116+13</f>
        <v>44993</v>
      </c>
      <c r="K116" s="81">
        <f>J116+5</f>
        <v>44998</v>
      </c>
      <c r="L116" s="81">
        <f>K116+35</f>
        <v>45033</v>
      </c>
      <c r="M116" s="82">
        <f>L116+15</f>
        <v>45048</v>
      </c>
      <c r="N116" s="82">
        <f>M116+13</f>
        <v>45061</v>
      </c>
      <c r="O116" s="83">
        <f>N116+15</f>
        <v>45076</v>
      </c>
      <c r="P116" s="81">
        <f>O116+7</f>
        <v>45083</v>
      </c>
      <c r="Q116" s="81">
        <f>P116+13</f>
        <v>45096</v>
      </c>
      <c r="R116" s="81"/>
      <c r="S116" s="81">
        <f>Q116+7</f>
        <v>45103</v>
      </c>
      <c r="T116" s="81">
        <f>S116+10</f>
        <v>45113</v>
      </c>
      <c r="U116" s="81">
        <f>T116+4</f>
        <v>45117</v>
      </c>
      <c r="V116" s="81">
        <f>U116+3</f>
        <v>45120</v>
      </c>
      <c r="W116" s="93">
        <v>45271</v>
      </c>
      <c r="X116" s="77"/>
      <c r="Y116" s="77"/>
      <c r="Z116" s="77"/>
      <c r="AA116" s="77"/>
      <c r="AB116" s="77"/>
      <c r="AC116" s="77"/>
    </row>
    <row r="117" spans="1:29" s="78" customFormat="1" ht="21.75" customHeight="1" x14ac:dyDescent="0.3">
      <c r="A117" s="298"/>
      <c r="B117" s="288"/>
      <c r="C117" s="296"/>
      <c r="D117" s="295"/>
      <c r="E117" s="283"/>
      <c r="F117" s="293"/>
      <c r="G117" s="291"/>
      <c r="H117" s="60" t="s">
        <v>20</v>
      </c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77"/>
      <c r="Y117" s="77"/>
      <c r="Z117" s="77"/>
      <c r="AA117" s="77"/>
      <c r="AB117" s="77"/>
      <c r="AC117" s="77"/>
    </row>
    <row r="118" spans="1:29" ht="27.75" customHeight="1" thickBot="1" x14ac:dyDescent="0.25">
      <c r="A118" s="57"/>
      <c r="B118" s="57" t="s">
        <v>2</v>
      </c>
      <c r="C118" s="57">
        <f>SUM(C80:C104)</f>
        <v>576811289</v>
      </c>
      <c r="D118" s="144"/>
      <c r="E118" s="144"/>
      <c r="F118" s="144"/>
      <c r="G118" s="145"/>
      <c r="H118" s="146"/>
      <c r="I118" s="147"/>
      <c r="J118" s="144"/>
      <c r="K118" s="147"/>
      <c r="L118" s="147"/>
      <c r="M118" s="147"/>
      <c r="N118" s="147"/>
      <c r="O118" s="147"/>
      <c r="P118" s="148"/>
      <c r="Q118" s="149"/>
      <c r="R118" s="147"/>
      <c r="S118" s="147"/>
      <c r="T118" s="147"/>
      <c r="U118" s="147"/>
      <c r="V118" s="147"/>
      <c r="W118" s="148"/>
    </row>
    <row r="119" spans="1:29" ht="15" customHeight="1" x14ac:dyDescent="0.2"/>
    <row r="120" spans="1:29" ht="15" customHeight="1" thickBot="1" x14ac:dyDescent="0.25"/>
    <row r="121" spans="1:29" ht="31.5" customHeight="1" thickBot="1" x14ac:dyDescent="0.25">
      <c r="B121" s="339" t="s">
        <v>32</v>
      </c>
      <c r="C121" s="340"/>
      <c r="D121" s="340"/>
      <c r="E121" s="340"/>
      <c r="F121" s="341"/>
    </row>
    <row r="122" spans="1:29" ht="15" customHeight="1" thickBot="1" x14ac:dyDescent="0.25">
      <c r="B122" s="5" t="s">
        <v>76</v>
      </c>
      <c r="C122" s="271" t="s">
        <v>128</v>
      </c>
      <c r="D122" s="272"/>
      <c r="E122" s="273"/>
      <c r="F122" s="274"/>
    </row>
    <row r="123" spans="1:29" ht="18.75" customHeight="1" x14ac:dyDescent="0.2"/>
    <row r="124" spans="1:29" ht="15" customHeight="1" thickBot="1" x14ac:dyDescent="0.25"/>
    <row r="125" spans="1:29" ht="15" customHeight="1" thickBot="1" x14ac:dyDescent="0.25">
      <c r="B125" s="232"/>
      <c r="C125" s="232"/>
      <c r="D125" s="244" t="s">
        <v>40</v>
      </c>
      <c r="E125" s="245"/>
      <c r="F125" s="245"/>
      <c r="G125" s="245"/>
      <c r="H125" s="246"/>
      <c r="J125" s="247" t="s">
        <v>51</v>
      </c>
      <c r="K125" s="248"/>
      <c r="L125" s="249" t="s">
        <v>52</v>
      </c>
      <c r="M125" s="250"/>
      <c r="N125" s="251"/>
      <c r="P125" s="252" t="s">
        <v>57</v>
      </c>
      <c r="Q125" s="253"/>
      <c r="R125" s="253"/>
      <c r="S125" s="253"/>
      <c r="T125" s="254"/>
    </row>
    <row r="126" spans="1:29" ht="15" customHeight="1" thickBot="1" x14ac:dyDescent="0.25">
      <c r="B126" s="232" t="s">
        <v>34</v>
      </c>
      <c r="C126" s="232"/>
      <c r="D126" s="18" t="s">
        <v>41</v>
      </c>
      <c r="E126" s="8"/>
      <c r="F126" s="255" t="s">
        <v>42</v>
      </c>
      <c r="G126" s="256"/>
      <c r="H126" s="257"/>
      <c r="J126" s="258">
        <v>1</v>
      </c>
      <c r="K126" s="259"/>
      <c r="L126" s="238" t="s">
        <v>54</v>
      </c>
      <c r="M126" s="239"/>
      <c r="N126" s="240"/>
      <c r="P126" s="22" t="s">
        <v>58</v>
      </c>
      <c r="Q126" s="229" t="s">
        <v>59</v>
      </c>
      <c r="R126" s="230"/>
      <c r="S126" s="230"/>
      <c r="T126" s="231"/>
    </row>
    <row r="127" spans="1:29" ht="15" customHeight="1" thickBot="1" x14ac:dyDescent="0.25">
      <c r="B127" s="232" t="s">
        <v>35</v>
      </c>
      <c r="C127" s="232"/>
      <c r="D127" s="19" t="s">
        <v>43</v>
      </c>
      <c r="E127" s="9"/>
      <c r="F127" s="233" t="s">
        <v>44</v>
      </c>
      <c r="G127" s="234"/>
      <c r="H127" s="235"/>
      <c r="J127" s="236">
        <v>2</v>
      </c>
      <c r="K127" s="237"/>
      <c r="L127" s="238" t="s">
        <v>55</v>
      </c>
      <c r="M127" s="239"/>
      <c r="N127" s="240"/>
      <c r="P127" s="23" t="s">
        <v>60</v>
      </c>
      <c r="Q127" s="229" t="s">
        <v>61</v>
      </c>
      <c r="R127" s="230"/>
      <c r="S127" s="230"/>
      <c r="T127" s="231"/>
    </row>
    <row r="128" spans="1:29" ht="36.75" customHeight="1" thickBot="1" x14ac:dyDescent="0.25">
      <c r="B128" s="232" t="s">
        <v>36</v>
      </c>
      <c r="C128" s="232"/>
      <c r="D128" s="18" t="s">
        <v>45</v>
      </c>
      <c r="E128" s="8"/>
      <c r="F128" s="233" t="s">
        <v>46</v>
      </c>
      <c r="G128" s="234"/>
      <c r="H128" s="235"/>
      <c r="J128" s="236">
        <v>3</v>
      </c>
      <c r="K128" s="237"/>
      <c r="L128" s="238" t="s">
        <v>56</v>
      </c>
      <c r="M128" s="239"/>
      <c r="N128" s="240"/>
      <c r="P128" s="24" t="s">
        <v>62</v>
      </c>
      <c r="Q128" s="241" t="s">
        <v>63</v>
      </c>
      <c r="R128" s="242"/>
      <c r="S128" s="242"/>
      <c r="T128" s="243"/>
    </row>
    <row r="129" spans="2:14" ht="33.75" customHeight="1" thickBot="1" x14ac:dyDescent="0.25">
      <c r="B129" s="232" t="s">
        <v>37</v>
      </c>
      <c r="C129" s="232"/>
      <c r="D129" s="19" t="s">
        <v>47</v>
      </c>
      <c r="E129" s="9"/>
      <c r="F129" s="233" t="s">
        <v>48</v>
      </c>
      <c r="G129" s="234"/>
      <c r="H129" s="235"/>
      <c r="J129" s="260">
        <v>4</v>
      </c>
      <c r="K129" s="261"/>
      <c r="L129" s="262" t="s">
        <v>53</v>
      </c>
      <c r="M129" s="263"/>
      <c r="N129" s="264"/>
    </row>
    <row r="130" spans="2:14" ht="22.5" customHeight="1" thickBot="1" x14ac:dyDescent="0.25">
      <c r="B130" s="232" t="s">
        <v>38</v>
      </c>
      <c r="C130" s="232"/>
      <c r="D130" s="20" t="s">
        <v>49</v>
      </c>
      <c r="E130" s="21"/>
      <c r="F130" s="265" t="s">
        <v>50</v>
      </c>
      <c r="G130" s="266"/>
      <c r="H130" s="267"/>
    </row>
    <row r="131" spans="2:14" ht="15.75" customHeight="1" thickBot="1" x14ac:dyDescent="0.3">
      <c r="B131" s="67" t="s">
        <v>39</v>
      </c>
      <c r="C131" s="67"/>
      <c r="D131" s="74" t="s">
        <v>129</v>
      </c>
      <c r="E131" s="73"/>
      <c r="F131" s="318" t="s">
        <v>130</v>
      </c>
      <c r="G131" s="319"/>
      <c r="H131" s="320"/>
    </row>
  </sheetData>
  <sheetProtection algorithmName="SHA-512" hashValue="ql4K4Cci+2E0OyaFayqiisejcJ4XlN2mTMDwS/kpIfaFlN/0URgtbYQ2TGzkQmNMX3li7T9EqKTmgfx08oPfXQ==" saltValue="KQ+GCG3iMDKl55u8z7bPsQ==" spinCount="100000" sheet="1" objects="1" scenarios="1" selectLockedCells="1" selectUnlockedCells="1"/>
  <mergeCells count="368">
    <mergeCell ref="A114:A115"/>
    <mergeCell ref="B114:B115"/>
    <mergeCell ref="C114:C115"/>
    <mergeCell ref="D114:D115"/>
    <mergeCell ref="E114:E115"/>
    <mergeCell ref="F114:F115"/>
    <mergeCell ref="G114:G115"/>
    <mergeCell ref="A59:A60"/>
    <mergeCell ref="B59:B60"/>
    <mergeCell ref="C59:C60"/>
    <mergeCell ref="D59:D60"/>
    <mergeCell ref="E59:E60"/>
    <mergeCell ref="F59:F60"/>
    <mergeCell ref="G59:G60"/>
    <mergeCell ref="A110:A111"/>
    <mergeCell ref="B110:B111"/>
    <mergeCell ref="C110:C111"/>
    <mergeCell ref="D110:D111"/>
    <mergeCell ref="E110:E111"/>
    <mergeCell ref="F110:F111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F90:F91"/>
    <mergeCell ref="G90:G91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C96:C97"/>
    <mergeCell ref="D96:D97"/>
    <mergeCell ref="E96:E97"/>
    <mergeCell ref="F96:F97"/>
    <mergeCell ref="G96:G97"/>
    <mergeCell ref="A88:A89"/>
    <mergeCell ref="B88:B89"/>
    <mergeCell ref="C88:C89"/>
    <mergeCell ref="D88:D89"/>
    <mergeCell ref="E88:E89"/>
    <mergeCell ref="F88:F89"/>
    <mergeCell ref="G88:G89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A102:A103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86:A87"/>
    <mergeCell ref="B86:B87"/>
    <mergeCell ref="C86:C87"/>
    <mergeCell ref="D86:D87"/>
    <mergeCell ref="E86:E87"/>
    <mergeCell ref="F86:F87"/>
    <mergeCell ref="G86:G87"/>
    <mergeCell ref="A96:A97"/>
    <mergeCell ref="B96:B97"/>
    <mergeCell ref="A45:A46"/>
    <mergeCell ref="C49:C50"/>
    <mergeCell ref="D47:D48"/>
    <mergeCell ref="F47:F48"/>
    <mergeCell ref="E49:E50"/>
    <mergeCell ref="E47:E48"/>
    <mergeCell ref="A49:A50"/>
    <mergeCell ref="F49:F50"/>
    <mergeCell ref="A47:A48"/>
    <mergeCell ref="B47:B48"/>
    <mergeCell ref="C47:C48"/>
    <mergeCell ref="B49:B50"/>
    <mergeCell ref="D49:D50"/>
    <mergeCell ref="J11:P11"/>
    <mergeCell ref="B35:B36"/>
    <mergeCell ref="D15:D16"/>
    <mergeCell ref="E15:E16"/>
    <mergeCell ref="F15:F16"/>
    <mergeCell ref="M14:O14"/>
    <mergeCell ref="G25:G26"/>
    <mergeCell ref="E104:E105"/>
    <mergeCell ref="C39:C40"/>
    <mergeCell ref="I78:I79"/>
    <mergeCell ref="F104:F105"/>
    <mergeCell ref="B78:B79"/>
    <mergeCell ref="F80:F81"/>
    <mergeCell ref="G104:G105"/>
    <mergeCell ref="F51:F52"/>
    <mergeCell ref="G51:G52"/>
    <mergeCell ref="G45:G46"/>
    <mergeCell ref="G47:G48"/>
    <mergeCell ref="G49:G50"/>
    <mergeCell ref="B53:B54"/>
    <mergeCell ref="C53:C54"/>
    <mergeCell ref="D53:D54"/>
    <mergeCell ref="E53:E54"/>
    <mergeCell ref="F53:F54"/>
    <mergeCell ref="C5:I5"/>
    <mergeCell ref="C71:I71"/>
    <mergeCell ref="C72:I72"/>
    <mergeCell ref="F33:F34"/>
    <mergeCell ref="I15:I16"/>
    <mergeCell ref="G33:G34"/>
    <mergeCell ref="C25:C26"/>
    <mergeCell ref="D25:D26"/>
    <mergeCell ref="E25:E26"/>
    <mergeCell ref="F25:F26"/>
    <mergeCell ref="D31:D32"/>
    <mergeCell ref="E31:E32"/>
    <mergeCell ref="F31:F32"/>
    <mergeCell ref="G31:G32"/>
    <mergeCell ref="F39:F40"/>
    <mergeCell ref="E35:E36"/>
    <mergeCell ref="D33:D34"/>
    <mergeCell ref="E33:E34"/>
    <mergeCell ref="E61:E62"/>
    <mergeCell ref="C51:C52"/>
    <mergeCell ref="D51:D52"/>
    <mergeCell ref="E51:E52"/>
    <mergeCell ref="C45:C46"/>
    <mergeCell ref="E45:E46"/>
    <mergeCell ref="W78:W79"/>
    <mergeCell ref="C6:I6"/>
    <mergeCell ref="C7:I7"/>
    <mergeCell ref="C8:I8"/>
    <mergeCell ref="C9:I9"/>
    <mergeCell ref="V77:W77"/>
    <mergeCell ref="P77:U77"/>
    <mergeCell ref="H77:H79"/>
    <mergeCell ref="C68:I68"/>
    <mergeCell ref="C69:I69"/>
    <mergeCell ref="C70:I70"/>
    <mergeCell ref="I77:L77"/>
    <mergeCell ref="E78:E79"/>
    <mergeCell ref="F78:F79"/>
    <mergeCell ref="G78:G79"/>
    <mergeCell ref="R78:R79"/>
    <mergeCell ref="C33:C34"/>
    <mergeCell ref="M77:O77"/>
    <mergeCell ref="J74:T74"/>
    <mergeCell ref="D39:D40"/>
    <mergeCell ref="E39:E40"/>
    <mergeCell ref="G39:G40"/>
    <mergeCell ref="E23:E24"/>
    <mergeCell ref="V78:V79"/>
    <mergeCell ref="A25:A26"/>
    <mergeCell ref="B25:B26"/>
    <mergeCell ref="G15:G16"/>
    <mergeCell ref="G17:G18"/>
    <mergeCell ref="A23:A24"/>
    <mergeCell ref="B23:B24"/>
    <mergeCell ref="C23:C24"/>
    <mergeCell ref="C35:C36"/>
    <mergeCell ref="D35:D36"/>
    <mergeCell ref="D23:D24"/>
    <mergeCell ref="A15:A16"/>
    <mergeCell ref="A33:A34"/>
    <mergeCell ref="B33:B34"/>
    <mergeCell ref="A35:A36"/>
    <mergeCell ref="E21:E22"/>
    <mergeCell ref="B17:B18"/>
    <mergeCell ref="C17:C18"/>
    <mergeCell ref="A17:A18"/>
    <mergeCell ref="D17:D18"/>
    <mergeCell ref="E17:E18"/>
    <mergeCell ref="F17:F18"/>
    <mergeCell ref="A31:A32"/>
    <mergeCell ref="B31:B32"/>
    <mergeCell ref="C31:C32"/>
    <mergeCell ref="Q127:T127"/>
    <mergeCell ref="B128:C128"/>
    <mergeCell ref="F128:H128"/>
    <mergeCell ref="J128:K128"/>
    <mergeCell ref="L128:N128"/>
    <mergeCell ref="Q128:T128"/>
    <mergeCell ref="J125:K125"/>
    <mergeCell ref="L125:N125"/>
    <mergeCell ref="P125:T125"/>
    <mergeCell ref="B126:C126"/>
    <mergeCell ref="F126:H126"/>
    <mergeCell ref="J126:K126"/>
    <mergeCell ref="L126:N126"/>
    <mergeCell ref="Q126:T126"/>
    <mergeCell ref="J129:K129"/>
    <mergeCell ref="G53:G54"/>
    <mergeCell ref="A53:A54"/>
    <mergeCell ref="L129:N129"/>
    <mergeCell ref="B130:C130"/>
    <mergeCell ref="F130:H130"/>
    <mergeCell ref="B127:C127"/>
    <mergeCell ref="F127:H127"/>
    <mergeCell ref="J127:K127"/>
    <mergeCell ref="L127:N127"/>
    <mergeCell ref="B121:F121"/>
    <mergeCell ref="C122:F122"/>
    <mergeCell ref="B129:C129"/>
    <mergeCell ref="F129:H129"/>
    <mergeCell ref="B125:C125"/>
    <mergeCell ref="D125:H125"/>
    <mergeCell ref="G102:G103"/>
    <mergeCell ref="A106:A107"/>
    <mergeCell ref="B106:B107"/>
    <mergeCell ref="C106:C107"/>
    <mergeCell ref="D106:D107"/>
    <mergeCell ref="E106:E107"/>
    <mergeCell ref="F106:F107"/>
    <mergeCell ref="G106:G107"/>
    <mergeCell ref="X15:X16"/>
    <mergeCell ref="H14:H16"/>
    <mergeCell ref="I14:L14"/>
    <mergeCell ref="F21:F22"/>
    <mergeCell ref="G21:G22"/>
    <mergeCell ref="G23:G24"/>
    <mergeCell ref="W14:X14"/>
    <mergeCell ref="P14:V14"/>
    <mergeCell ref="F35:F36"/>
    <mergeCell ref="G35:G36"/>
    <mergeCell ref="R15:R16"/>
    <mergeCell ref="F23:F24"/>
    <mergeCell ref="A14:G14"/>
    <mergeCell ref="B15:B16"/>
    <mergeCell ref="C15:C16"/>
    <mergeCell ref="A21:A22"/>
    <mergeCell ref="B21:B22"/>
    <mergeCell ref="C21:C22"/>
    <mergeCell ref="D21:D22"/>
    <mergeCell ref="G29:G30"/>
    <mergeCell ref="A29:A30"/>
    <mergeCell ref="C29:C30"/>
    <mergeCell ref="D29:D30"/>
    <mergeCell ref="E29:E30"/>
    <mergeCell ref="F131:H131"/>
    <mergeCell ref="A80:A81"/>
    <mergeCell ref="B80:B81"/>
    <mergeCell ref="C80:C81"/>
    <mergeCell ref="D80:D81"/>
    <mergeCell ref="E80:E81"/>
    <mergeCell ref="B104:B105"/>
    <mergeCell ref="C104:C105"/>
    <mergeCell ref="D104:D105"/>
    <mergeCell ref="A104:A105"/>
    <mergeCell ref="A98:A99"/>
    <mergeCell ref="B98:B99"/>
    <mergeCell ref="C98:C99"/>
    <mergeCell ref="D98:D99"/>
    <mergeCell ref="E98:E99"/>
    <mergeCell ref="F98:F99"/>
    <mergeCell ref="G98:G99"/>
    <mergeCell ref="A84:A85"/>
    <mergeCell ref="A116:A117"/>
    <mergeCell ref="A100:A101"/>
    <mergeCell ref="B100:B101"/>
    <mergeCell ref="C100:C101"/>
    <mergeCell ref="D100:D101"/>
    <mergeCell ref="E100:E101"/>
    <mergeCell ref="A27:A28"/>
    <mergeCell ref="B27:B28"/>
    <mergeCell ref="C27:C28"/>
    <mergeCell ref="D27:D28"/>
    <mergeCell ref="E27:E28"/>
    <mergeCell ref="F27:F28"/>
    <mergeCell ref="G27:G28"/>
    <mergeCell ref="B29:B30"/>
    <mergeCell ref="F29:F30"/>
    <mergeCell ref="A108:A109"/>
    <mergeCell ref="B108:B109"/>
    <mergeCell ref="C108:C109"/>
    <mergeCell ref="D108:D109"/>
    <mergeCell ref="E108:E109"/>
    <mergeCell ref="F108:F109"/>
    <mergeCell ref="G108:G109"/>
    <mergeCell ref="D84:D85"/>
    <mergeCell ref="E82:E83"/>
    <mergeCell ref="F82:F83"/>
    <mergeCell ref="G82:G83"/>
    <mergeCell ref="D82:D83"/>
    <mergeCell ref="F100:F101"/>
    <mergeCell ref="G100:G101"/>
    <mergeCell ref="B94:B95"/>
    <mergeCell ref="C94:C95"/>
    <mergeCell ref="D94:D95"/>
    <mergeCell ref="E94:E95"/>
    <mergeCell ref="F94:F95"/>
    <mergeCell ref="B102:B103"/>
    <mergeCell ref="C102:C103"/>
    <mergeCell ref="D102:D103"/>
    <mergeCell ref="E102:E103"/>
    <mergeCell ref="F102:F103"/>
    <mergeCell ref="F84:F85"/>
    <mergeCell ref="G84:G85"/>
    <mergeCell ref="B82:B83"/>
    <mergeCell ref="C82:C83"/>
    <mergeCell ref="A82:A83"/>
    <mergeCell ref="B84:B85"/>
    <mergeCell ref="C84:C85"/>
    <mergeCell ref="A39:A40"/>
    <mergeCell ref="B39:B40"/>
    <mergeCell ref="B61:B62"/>
    <mergeCell ref="D61:D62"/>
    <mergeCell ref="C61:C62"/>
    <mergeCell ref="A78:A79"/>
    <mergeCell ref="A77:G77"/>
    <mergeCell ref="G80:G81"/>
    <mergeCell ref="C78:C79"/>
    <mergeCell ref="D78:D79"/>
    <mergeCell ref="F61:F62"/>
    <mergeCell ref="G61:G62"/>
    <mergeCell ref="A51:A52"/>
    <mergeCell ref="B51:B52"/>
    <mergeCell ref="B45:B46"/>
    <mergeCell ref="F45:F46"/>
    <mergeCell ref="D45:D46"/>
    <mergeCell ref="B19:B20"/>
    <mergeCell ref="A19:A20"/>
    <mergeCell ref="E19:E20"/>
    <mergeCell ref="C19:C20"/>
    <mergeCell ref="F19:F20"/>
    <mergeCell ref="D19:D20"/>
    <mergeCell ref="G19:G20"/>
    <mergeCell ref="A37:A38"/>
    <mergeCell ref="B116:B117"/>
    <mergeCell ref="B37:B38"/>
    <mergeCell ref="G116:G117"/>
    <mergeCell ref="G37:G38"/>
    <mergeCell ref="F116:F117"/>
    <mergeCell ref="F37:F38"/>
    <mergeCell ref="E116:E117"/>
    <mergeCell ref="E37:E38"/>
    <mergeCell ref="D116:D117"/>
    <mergeCell ref="D37:D38"/>
    <mergeCell ref="C116:C117"/>
    <mergeCell ref="C37:C38"/>
    <mergeCell ref="G94:G95"/>
    <mergeCell ref="A61:A62"/>
    <mergeCell ref="A94:A95"/>
    <mergeCell ref="E84:E85"/>
  </mergeCells>
  <phoneticPr fontId="5" type="noConversion"/>
  <pageMargins left="0.23622047244094491" right="0.2" top="0.46" bottom="0.36" header="0.31496062992125984" footer="0.31496062992125984"/>
  <pageSetup paperSize="9" orientation="landscape" r:id="rId1"/>
  <headerFooter>
    <oddFooter>&amp;R&amp;P de&amp;N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D42"/>
  <sheetViews>
    <sheetView tabSelected="1" view="pageBreakPreview" topLeftCell="A10" zoomScaleNormal="80" zoomScaleSheetLayoutView="100" workbookViewId="0">
      <selection activeCell="C10" sqref="C1:D1048576"/>
    </sheetView>
  </sheetViews>
  <sheetFormatPr baseColWidth="10" defaultColWidth="11.5" defaultRowHeight="13" x14ac:dyDescent="0.15"/>
  <cols>
    <col min="1" max="1" width="5.5" style="96" customWidth="1"/>
    <col min="2" max="2" width="52.33203125" style="96" customWidth="1"/>
    <col min="3" max="3" width="20.1640625" style="96" hidden="1" customWidth="1"/>
    <col min="4" max="4" width="15.6640625" style="96" hidden="1" customWidth="1"/>
    <col min="5" max="5" width="13.33203125" style="96" customWidth="1"/>
    <col min="6" max="6" width="7.1640625" style="96" customWidth="1"/>
    <col min="7" max="7" width="10.33203125" style="96" bestFit="1" customWidth="1"/>
    <col min="8" max="8" width="13.5" style="96" customWidth="1"/>
    <col min="9" max="9" width="26.1640625" style="96" bestFit="1" customWidth="1"/>
    <col min="10" max="10" width="25.5" style="96" customWidth="1"/>
    <col min="11" max="11" width="25.83203125" style="96" customWidth="1"/>
    <col min="12" max="12" width="27" style="96" customWidth="1"/>
    <col min="13" max="13" width="23.33203125" style="96" bestFit="1" customWidth="1"/>
    <col min="14" max="14" width="22.6640625" style="96" customWidth="1"/>
    <col min="15" max="15" width="25.5" style="96" customWidth="1"/>
    <col min="16" max="16" width="21.33203125" style="96" customWidth="1"/>
    <col min="17" max="17" width="21.83203125" style="96" customWidth="1"/>
    <col min="18" max="18" width="23.6640625" style="96" customWidth="1"/>
    <col min="19" max="19" width="27.1640625" style="96" customWidth="1"/>
    <col min="20" max="21" width="22.6640625" style="96" bestFit="1" customWidth="1"/>
    <col min="22" max="22" width="24.33203125" style="96" bestFit="1" customWidth="1"/>
    <col min="23" max="23" width="17" style="96" customWidth="1"/>
    <col min="24" max="24" width="25" style="96" customWidth="1"/>
    <col min="25" max="25" width="26.83203125" style="96" bestFit="1" customWidth="1"/>
    <col min="26" max="26" width="25.33203125" style="96" bestFit="1" customWidth="1"/>
    <col min="27" max="27" width="26.83203125" style="96" bestFit="1" customWidth="1"/>
    <col min="28" max="28" width="28.6640625" style="96" bestFit="1" customWidth="1"/>
    <col min="29" max="29" width="26" style="96" customWidth="1"/>
    <col min="30" max="30" width="12.6640625" style="96" customWidth="1"/>
    <col min="31" max="31" width="14.33203125" style="96" customWidth="1"/>
    <col min="32" max="32" width="14.1640625" style="96" customWidth="1"/>
    <col min="33" max="39" width="12.6640625" style="96" customWidth="1"/>
    <col min="40" max="16384" width="11.5" style="96"/>
  </cols>
  <sheetData>
    <row r="2" spans="1:30" ht="20.25" customHeight="1" x14ac:dyDescent="0.2">
      <c r="B2" s="25"/>
      <c r="C2" s="25"/>
      <c r="D2" s="25"/>
      <c r="E2" s="25"/>
      <c r="F2" s="25"/>
      <c r="G2" s="25"/>
      <c r="J2" s="25"/>
      <c r="K2" s="58" t="s">
        <v>3</v>
      </c>
      <c r="L2" s="59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30" s="97" customFormat="1" x14ac:dyDescent="0.15">
      <c r="X3" s="27"/>
    </row>
    <row r="4" spans="1:30" ht="16" x14ac:dyDescent="0.2">
      <c r="B4" s="16" t="s">
        <v>26</v>
      </c>
      <c r="C4" s="200" t="s">
        <v>133</v>
      </c>
      <c r="D4" s="201"/>
      <c r="E4" s="201"/>
      <c r="F4" s="201"/>
      <c r="G4" s="201"/>
      <c r="H4" s="201"/>
      <c r="I4" s="202"/>
      <c r="J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30" ht="16" x14ac:dyDescent="0.2">
      <c r="B5" s="16" t="s">
        <v>27</v>
      </c>
      <c r="C5" s="200">
        <v>2023</v>
      </c>
      <c r="D5" s="201"/>
      <c r="E5" s="201"/>
      <c r="F5" s="201"/>
      <c r="G5" s="201"/>
      <c r="H5" s="201"/>
      <c r="I5" s="202"/>
      <c r="J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30" ht="13.5" customHeight="1" x14ac:dyDescent="0.2">
      <c r="B6" s="16" t="s">
        <v>28</v>
      </c>
      <c r="C6" s="200" t="s">
        <v>127</v>
      </c>
      <c r="D6" s="201"/>
      <c r="E6" s="201"/>
      <c r="F6" s="201"/>
      <c r="G6" s="201"/>
      <c r="H6" s="201"/>
      <c r="I6" s="202"/>
      <c r="J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30" ht="12.75" customHeight="1" x14ac:dyDescent="0.2">
      <c r="B7" s="16" t="s">
        <v>29</v>
      </c>
      <c r="C7" s="197" t="s">
        <v>126</v>
      </c>
      <c r="D7" s="198"/>
      <c r="E7" s="198"/>
      <c r="F7" s="198"/>
      <c r="G7" s="198"/>
      <c r="H7" s="198"/>
      <c r="I7" s="199"/>
      <c r="J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30" ht="16" x14ac:dyDescent="0.2">
      <c r="B8" s="16" t="s">
        <v>30</v>
      </c>
      <c r="C8" s="200" t="s">
        <v>154</v>
      </c>
      <c r="D8" s="201"/>
      <c r="E8" s="201"/>
      <c r="F8" s="201"/>
      <c r="G8" s="201"/>
      <c r="H8" s="201"/>
      <c r="I8" s="202"/>
      <c r="J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30" x14ac:dyDescent="0.15">
      <c r="B9" s="98"/>
      <c r="D9" s="99"/>
      <c r="E9" s="99"/>
    </row>
    <row r="10" spans="1:30" ht="20" x14ac:dyDescent="0.15">
      <c r="B10" s="98"/>
      <c r="D10" s="99"/>
      <c r="E10" s="99"/>
      <c r="J10" s="383" t="s">
        <v>125</v>
      </c>
      <c r="K10" s="383"/>
      <c r="L10" s="383"/>
      <c r="M10" s="383"/>
    </row>
    <row r="11" spans="1:30" ht="14" thickBot="1" x14ac:dyDescent="0.2">
      <c r="B11" s="98"/>
      <c r="D11" s="99"/>
      <c r="E11" s="99"/>
    </row>
    <row r="12" spans="1:30" ht="45" customHeight="1" thickBot="1" x14ac:dyDescent="0.25">
      <c r="A12" s="380" t="s">
        <v>1</v>
      </c>
      <c r="B12" s="381"/>
      <c r="C12" s="381"/>
      <c r="D12" s="381"/>
      <c r="E12" s="381"/>
      <c r="F12" s="381"/>
      <c r="G12" s="382"/>
      <c r="H12" s="352" t="s">
        <v>21</v>
      </c>
      <c r="I12" s="359" t="s">
        <v>13</v>
      </c>
      <c r="J12" s="360"/>
      <c r="K12" s="360"/>
      <c r="L12" s="360"/>
      <c r="M12" s="361"/>
      <c r="N12" s="443" t="s">
        <v>88</v>
      </c>
      <c r="O12" s="446"/>
      <c r="P12" s="446"/>
      <c r="Q12" s="446"/>
      <c r="R12" s="446"/>
      <c r="S12" s="446"/>
      <c r="T12" s="447"/>
      <c r="U12" s="443" t="s">
        <v>0</v>
      </c>
      <c r="V12" s="445"/>
      <c r="W12" s="445"/>
      <c r="X12" s="445"/>
      <c r="Y12" s="445"/>
      <c r="Z12" s="445"/>
      <c r="AA12" s="444"/>
      <c r="AB12" s="443" t="s">
        <v>80</v>
      </c>
      <c r="AC12" s="444"/>
      <c r="AD12" s="97"/>
    </row>
    <row r="13" spans="1:30" s="97" customFormat="1" ht="34" x14ac:dyDescent="0.15">
      <c r="A13" s="385" t="s">
        <v>16</v>
      </c>
      <c r="B13" s="305" t="s">
        <v>17</v>
      </c>
      <c r="C13" s="305" t="s">
        <v>67</v>
      </c>
      <c r="D13" s="305" t="s">
        <v>7</v>
      </c>
      <c r="E13" s="305" t="s">
        <v>57</v>
      </c>
      <c r="F13" s="412" t="s">
        <v>12</v>
      </c>
      <c r="G13" s="305" t="s">
        <v>8</v>
      </c>
      <c r="H13" s="414"/>
      <c r="I13" s="441" t="s">
        <v>85</v>
      </c>
      <c r="J13" s="150" t="s">
        <v>86</v>
      </c>
      <c r="K13" s="150" t="s">
        <v>105</v>
      </c>
      <c r="L13" s="150" t="s">
        <v>87</v>
      </c>
      <c r="M13" s="151" t="s">
        <v>119</v>
      </c>
      <c r="N13" s="152" t="s">
        <v>90</v>
      </c>
      <c r="O13" s="150" t="s">
        <v>91</v>
      </c>
      <c r="P13" s="152" t="s">
        <v>89</v>
      </c>
      <c r="Q13" s="150" t="s">
        <v>92</v>
      </c>
      <c r="R13" s="150" t="s">
        <v>93</v>
      </c>
      <c r="S13" s="150" t="s">
        <v>94</v>
      </c>
      <c r="T13" s="151" t="s">
        <v>95</v>
      </c>
      <c r="U13" s="152" t="s">
        <v>103</v>
      </c>
      <c r="V13" s="153" t="s">
        <v>96</v>
      </c>
      <c r="W13" s="437" t="s">
        <v>64</v>
      </c>
      <c r="X13" s="150" t="s">
        <v>74</v>
      </c>
      <c r="Y13" s="150" t="s">
        <v>4</v>
      </c>
      <c r="Z13" s="154" t="s">
        <v>81</v>
      </c>
      <c r="AA13" s="151" t="s">
        <v>101</v>
      </c>
      <c r="AB13" s="439" t="s">
        <v>14</v>
      </c>
      <c r="AC13" s="435" t="s">
        <v>68</v>
      </c>
    </row>
    <row r="14" spans="1:30" s="97" customFormat="1" ht="16.5" customHeight="1" thickBot="1" x14ac:dyDescent="0.25">
      <c r="A14" s="386"/>
      <c r="B14" s="384"/>
      <c r="C14" s="384"/>
      <c r="D14" s="384"/>
      <c r="E14" s="384"/>
      <c r="F14" s="413"/>
      <c r="G14" s="384"/>
      <c r="H14" s="414"/>
      <c r="I14" s="442"/>
      <c r="J14" s="155" t="s">
        <v>69</v>
      </c>
      <c r="K14" s="156" t="s">
        <v>106</v>
      </c>
      <c r="L14" s="155" t="s">
        <v>71</v>
      </c>
      <c r="M14" s="157" t="s">
        <v>69</v>
      </c>
      <c r="N14" s="158" t="s">
        <v>107</v>
      </c>
      <c r="O14" s="155" t="s">
        <v>70</v>
      </c>
      <c r="P14" s="156" t="s">
        <v>71</v>
      </c>
      <c r="Q14" s="159" t="s">
        <v>73</v>
      </c>
      <c r="R14" s="155" t="s">
        <v>71</v>
      </c>
      <c r="S14" s="156" t="s">
        <v>69</v>
      </c>
      <c r="T14" s="160" t="s">
        <v>71</v>
      </c>
      <c r="U14" s="161" t="s">
        <v>75</v>
      </c>
      <c r="V14" s="162" t="s">
        <v>69</v>
      </c>
      <c r="W14" s="438"/>
      <c r="X14" s="162" t="s">
        <v>75</v>
      </c>
      <c r="Y14" s="163" t="s">
        <v>100</v>
      </c>
      <c r="Z14" s="162" t="s">
        <v>72</v>
      </c>
      <c r="AA14" s="164" t="s">
        <v>99</v>
      </c>
      <c r="AB14" s="440"/>
      <c r="AC14" s="436"/>
    </row>
    <row r="15" spans="1:30" s="97" customFormat="1" ht="16" x14ac:dyDescent="0.2">
      <c r="A15" s="378">
        <v>1</v>
      </c>
      <c r="B15" s="277" t="s">
        <v>180</v>
      </c>
      <c r="C15" s="282">
        <v>806229900</v>
      </c>
      <c r="D15" s="192" t="s">
        <v>143</v>
      </c>
      <c r="E15" s="280" t="s">
        <v>58</v>
      </c>
      <c r="F15" s="279">
        <v>1</v>
      </c>
      <c r="G15" s="285" t="s">
        <v>41</v>
      </c>
      <c r="H15" s="71" t="s">
        <v>19</v>
      </c>
      <c r="I15" s="102">
        <v>44928</v>
      </c>
      <c r="J15" s="87">
        <f>I15+14</f>
        <v>44942</v>
      </c>
      <c r="K15" s="87">
        <f>J15+35</f>
        <v>44977</v>
      </c>
      <c r="L15" s="87">
        <f>K15+15</f>
        <v>44992</v>
      </c>
      <c r="M15" s="103">
        <f>L15+13</f>
        <v>45005</v>
      </c>
      <c r="N15" s="103">
        <f>M15+3</f>
        <v>45008</v>
      </c>
      <c r="O15" s="104">
        <f>N15+32</f>
        <v>45040</v>
      </c>
      <c r="P15" s="87">
        <f>O15+15</f>
        <v>45055</v>
      </c>
      <c r="Q15" s="87">
        <f>P15+13</f>
        <v>45068</v>
      </c>
      <c r="R15" s="87">
        <f>Q15+15</f>
        <v>45083</v>
      </c>
      <c r="S15" s="87">
        <f>R15+13</f>
        <v>45096</v>
      </c>
      <c r="T15" s="87">
        <f>S15+15</f>
        <v>45111</v>
      </c>
      <c r="U15" s="87">
        <f>T15+7</f>
        <v>45118</v>
      </c>
      <c r="V15" s="87">
        <f>U15+13</f>
        <v>45131</v>
      </c>
      <c r="W15" s="87"/>
      <c r="X15" s="103">
        <f>V15+7</f>
        <v>45138</v>
      </c>
      <c r="Y15" s="105">
        <f>X15+10</f>
        <v>45148</v>
      </c>
      <c r="Z15" s="105">
        <f>Y15+4</f>
        <v>45152</v>
      </c>
      <c r="AA15" s="105">
        <f>Z15+3</f>
        <v>45155</v>
      </c>
      <c r="AB15" s="105">
        <v>45159</v>
      </c>
      <c r="AC15" s="100">
        <v>45289</v>
      </c>
    </row>
    <row r="16" spans="1:30" s="97" customFormat="1" ht="39" customHeight="1" thickBot="1" x14ac:dyDescent="0.2">
      <c r="A16" s="379"/>
      <c r="B16" s="277"/>
      <c r="C16" s="282"/>
      <c r="D16" s="193"/>
      <c r="E16" s="280"/>
      <c r="F16" s="280"/>
      <c r="G16" s="286"/>
      <c r="H16" s="70" t="s">
        <v>20</v>
      </c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6"/>
    </row>
    <row r="17" spans="1:29" s="97" customFormat="1" ht="22.5" customHeight="1" x14ac:dyDescent="0.2">
      <c r="A17" s="374">
        <v>2</v>
      </c>
      <c r="B17" s="287" t="s">
        <v>188</v>
      </c>
      <c r="C17" s="295">
        <v>100000000</v>
      </c>
      <c r="D17" s="192" t="s">
        <v>169</v>
      </c>
      <c r="E17" s="280" t="s">
        <v>58</v>
      </c>
      <c r="F17" s="279">
        <v>2</v>
      </c>
      <c r="G17" s="285" t="s">
        <v>41</v>
      </c>
      <c r="H17" s="71" t="s">
        <v>19</v>
      </c>
      <c r="I17" s="102">
        <v>44958</v>
      </c>
      <c r="J17" s="87">
        <f>I17+13</f>
        <v>44971</v>
      </c>
      <c r="K17" s="87">
        <f>J17+34</f>
        <v>45005</v>
      </c>
      <c r="L17" s="87">
        <f>K17+15</f>
        <v>45020</v>
      </c>
      <c r="M17" s="103">
        <f>L17+13</f>
        <v>45033</v>
      </c>
      <c r="N17" s="103">
        <f>M17+3</f>
        <v>45036</v>
      </c>
      <c r="O17" s="104">
        <f>N17+32</f>
        <v>45068</v>
      </c>
      <c r="P17" s="87">
        <f>O17+15</f>
        <v>45083</v>
      </c>
      <c r="Q17" s="87">
        <f>P17+13</f>
        <v>45096</v>
      </c>
      <c r="R17" s="87">
        <f>Q17+15</f>
        <v>45111</v>
      </c>
      <c r="S17" s="87">
        <f>R17+13</f>
        <v>45124</v>
      </c>
      <c r="T17" s="87">
        <f>S17+15</f>
        <v>45139</v>
      </c>
      <c r="U17" s="87">
        <f>T17+7</f>
        <v>45146</v>
      </c>
      <c r="V17" s="87">
        <f>U17+13</f>
        <v>45159</v>
      </c>
      <c r="W17" s="87"/>
      <c r="X17" s="103">
        <f>V17+7</f>
        <v>45166</v>
      </c>
      <c r="Y17" s="105">
        <f>X17+10</f>
        <v>45176</v>
      </c>
      <c r="Z17" s="105">
        <f>Y17+4</f>
        <v>45180</v>
      </c>
      <c r="AA17" s="105">
        <f>Z17+3</f>
        <v>45183</v>
      </c>
      <c r="AB17" s="105">
        <v>45189</v>
      </c>
      <c r="AC17" s="100">
        <v>45289</v>
      </c>
    </row>
    <row r="18" spans="1:29" s="97" customFormat="1" ht="18" customHeight="1" thickBot="1" x14ac:dyDescent="0.2">
      <c r="A18" s="375"/>
      <c r="B18" s="288"/>
      <c r="C18" s="296"/>
      <c r="D18" s="193"/>
      <c r="E18" s="280"/>
      <c r="F18" s="280"/>
      <c r="G18" s="286"/>
      <c r="H18" s="70" t="s">
        <v>20</v>
      </c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6"/>
    </row>
    <row r="19" spans="1:29" s="97" customFormat="1" ht="18" customHeight="1" x14ac:dyDescent="0.2">
      <c r="A19" s="374">
        <v>3</v>
      </c>
      <c r="B19" s="289" t="s">
        <v>195</v>
      </c>
      <c r="C19" s="294">
        <v>454766100</v>
      </c>
      <c r="D19" s="192" t="s">
        <v>196</v>
      </c>
      <c r="E19" s="376" t="s">
        <v>58</v>
      </c>
      <c r="F19" s="279">
        <v>3</v>
      </c>
      <c r="G19" s="285" t="s">
        <v>41</v>
      </c>
      <c r="H19" s="71" t="s">
        <v>19</v>
      </c>
      <c r="I19" s="102">
        <v>44967</v>
      </c>
      <c r="J19" s="87">
        <f>I19+13</f>
        <v>44980</v>
      </c>
      <c r="K19" s="87">
        <f>J19+34</f>
        <v>45014</v>
      </c>
      <c r="L19" s="87">
        <f>K19+15</f>
        <v>45029</v>
      </c>
      <c r="M19" s="103">
        <f>L19+13</f>
        <v>45042</v>
      </c>
      <c r="N19" s="103">
        <f>M19+5</f>
        <v>45047</v>
      </c>
      <c r="O19" s="104">
        <f>N19+32</f>
        <v>45079</v>
      </c>
      <c r="P19" s="87">
        <f>O19+17</f>
        <v>45096</v>
      </c>
      <c r="Q19" s="87">
        <f>P19+14</f>
        <v>45110</v>
      </c>
      <c r="R19" s="87">
        <f>Q19+15</f>
        <v>45125</v>
      </c>
      <c r="S19" s="87">
        <f>R19+13</f>
        <v>45138</v>
      </c>
      <c r="T19" s="87">
        <f>S19+15</f>
        <v>45153</v>
      </c>
      <c r="U19" s="87">
        <f>T19+7</f>
        <v>45160</v>
      </c>
      <c r="V19" s="87">
        <f>U19+13</f>
        <v>45173</v>
      </c>
      <c r="W19" s="87"/>
      <c r="X19" s="103">
        <f>V19+7</f>
        <v>45180</v>
      </c>
      <c r="Y19" s="105">
        <f>X19+10</f>
        <v>45190</v>
      </c>
      <c r="Z19" s="105">
        <f>Y19+4</f>
        <v>45194</v>
      </c>
      <c r="AA19" s="105">
        <f>Z19+3</f>
        <v>45197</v>
      </c>
      <c r="AB19" s="105">
        <v>45168</v>
      </c>
      <c r="AC19" s="100">
        <v>45289</v>
      </c>
    </row>
    <row r="20" spans="1:29" s="97" customFormat="1" ht="18" customHeight="1" thickBot="1" x14ac:dyDescent="0.2">
      <c r="A20" s="375"/>
      <c r="B20" s="288"/>
      <c r="C20" s="296"/>
      <c r="D20" s="193"/>
      <c r="E20" s="377"/>
      <c r="F20" s="280"/>
      <c r="G20" s="286"/>
      <c r="H20" s="70" t="s">
        <v>20</v>
      </c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6"/>
    </row>
    <row r="21" spans="1:29" s="97" customFormat="1" ht="18" customHeight="1" x14ac:dyDescent="0.2">
      <c r="A21" s="378">
        <v>4</v>
      </c>
      <c r="B21" s="289" t="s">
        <v>197</v>
      </c>
      <c r="C21" s="294">
        <v>345527100</v>
      </c>
      <c r="D21" s="192" t="s">
        <v>196</v>
      </c>
      <c r="E21" s="376" t="s">
        <v>58</v>
      </c>
      <c r="F21" s="279">
        <v>4</v>
      </c>
      <c r="G21" s="285" t="s">
        <v>41</v>
      </c>
      <c r="H21" s="71" t="s">
        <v>19</v>
      </c>
      <c r="I21" s="102">
        <v>44967</v>
      </c>
      <c r="J21" s="87">
        <f>I21+13</f>
        <v>44980</v>
      </c>
      <c r="K21" s="87">
        <f>J21+34</f>
        <v>45014</v>
      </c>
      <c r="L21" s="87">
        <f>K21+15</f>
        <v>45029</v>
      </c>
      <c r="M21" s="103">
        <f>L21+13</f>
        <v>45042</v>
      </c>
      <c r="N21" s="103">
        <f>M21+5</f>
        <v>45047</v>
      </c>
      <c r="O21" s="104">
        <f>N21+32</f>
        <v>45079</v>
      </c>
      <c r="P21" s="87">
        <f>O21+17</f>
        <v>45096</v>
      </c>
      <c r="Q21" s="87">
        <f>P21+14</f>
        <v>45110</v>
      </c>
      <c r="R21" s="87">
        <f>Q21+15</f>
        <v>45125</v>
      </c>
      <c r="S21" s="87">
        <f>R21+13</f>
        <v>45138</v>
      </c>
      <c r="T21" s="87">
        <f>S21+15</f>
        <v>45153</v>
      </c>
      <c r="U21" s="87">
        <f>T21+7</f>
        <v>45160</v>
      </c>
      <c r="V21" s="87">
        <f>U21+13</f>
        <v>45173</v>
      </c>
      <c r="W21" s="87"/>
      <c r="X21" s="103">
        <f>V21+7</f>
        <v>45180</v>
      </c>
      <c r="Y21" s="105">
        <f>X21+10</f>
        <v>45190</v>
      </c>
      <c r="Z21" s="105">
        <f>Y21+4</f>
        <v>45194</v>
      </c>
      <c r="AA21" s="105">
        <f>Z21+3</f>
        <v>45197</v>
      </c>
      <c r="AB21" s="105">
        <v>45146</v>
      </c>
      <c r="AC21" s="100">
        <v>45289</v>
      </c>
    </row>
    <row r="22" spans="1:29" s="97" customFormat="1" ht="30.75" customHeight="1" thickBot="1" x14ac:dyDescent="0.2">
      <c r="A22" s="379"/>
      <c r="B22" s="288"/>
      <c r="C22" s="296"/>
      <c r="D22" s="193"/>
      <c r="E22" s="377"/>
      <c r="F22" s="280"/>
      <c r="G22" s="286"/>
      <c r="H22" s="70" t="s">
        <v>20</v>
      </c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6"/>
    </row>
    <row r="23" spans="1:29" s="97" customFormat="1" ht="16.5" customHeight="1" x14ac:dyDescent="0.2">
      <c r="A23" s="378">
        <v>5</v>
      </c>
      <c r="B23" s="289" t="s">
        <v>218</v>
      </c>
      <c r="C23" s="294">
        <v>638400000</v>
      </c>
      <c r="D23" s="192" t="s">
        <v>143</v>
      </c>
      <c r="E23" s="376" t="s">
        <v>58</v>
      </c>
      <c r="F23" s="279">
        <v>5</v>
      </c>
      <c r="G23" s="285" t="s">
        <v>41</v>
      </c>
      <c r="H23" s="71" t="s">
        <v>19</v>
      </c>
      <c r="I23" s="102">
        <v>44928</v>
      </c>
      <c r="J23" s="87">
        <f>I23+14</f>
        <v>44942</v>
      </c>
      <c r="K23" s="87">
        <f>J23+35</f>
        <v>44977</v>
      </c>
      <c r="L23" s="87">
        <f>K23+15</f>
        <v>44992</v>
      </c>
      <c r="M23" s="103">
        <f>L23+13</f>
        <v>45005</v>
      </c>
      <c r="N23" s="103">
        <f>M23+3</f>
        <v>45008</v>
      </c>
      <c r="O23" s="104">
        <f>N23+32</f>
        <v>45040</v>
      </c>
      <c r="P23" s="87">
        <f>O23+15</f>
        <v>45055</v>
      </c>
      <c r="Q23" s="87">
        <f>P23+13</f>
        <v>45068</v>
      </c>
      <c r="R23" s="87">
        <f>Q23+15</f>
        <v>45083</v>
      </c>
      <c r="S23" s="87">
        <f>R23+13</f>
        <v>45096</v>
      </c>
      <c r="T23" s="87">
        <f>S23+15</f>
        <v>45111</v>
      </c>
      <c r="U23" s="87">
        <f>T23+7</f>
        <v>45118</v>
      </c>
      <c r="V23" s="87">
        <f>U23+13</f>
        <v>45131</v>
      </c>
      <c r="W23" s="87"/>
      <c r="X23" s="103">
        <f>V23+7</f>
        <v>45138</v>
      </c>
      <c r="Y23" s="105">
        <f>X23+10</f>
        <v>45148</v>
      </c>
      <c r="Z23" s="105">
        <f>Y23+4</f>
        <v>45152</v>
      </c>
      <c r="AA23" s="105">
        <f>Z23+3</f>
        <v>45155</v>
      </c>
      <c r="AB23" s="105">
        <v>45182</v>
      </c>
      <c r="AC23" s="100">
        <v>45289</v>
      </c>
    </row>
    <row r="24" spans="1:29" s="97" customFormat="1" ht="18" customHeight="1" thickBot="1" x14ac:dyDescent="0.2">
      <c r="A24" s="379"/>
      <c r="B24" s="288"/>
      <c r="C24" s="296"/>
      <c r="D24" s="193"/>
      <c r="E24" s="377"/>
      <c r="F24" s="280"/>
      <c r="G24" s="286"/>
      <c r="H24" s="70" t="s">
        <v>20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6"/>
    </row>
    <row r="25" spans="1:29" s="97" customFormat="1" ht="20.25" customHeight="1" x14ac:dyDescent="0.2">
      <c r="A25" s="378">
        <v>6</v>
      </c>
      <c r="B25" s="289" t="s">
        <v>219</v>
      </c>
      <c r="C25" s="294">
        <v>273600000</v>
      </c>
      <c r="D25" s="192" t="s">
        <v>196</v>
      </c>
      <c r="E25" s="376" t="s">
        <v>58</v>
      </c>
      <c r="F25" s="279">
        <v>6</v>
      </c>
      <c r="G25" s="285" t="s">
        <v>41</v>
      </c>
      <c r="H25" s="71" t="s">
        <v>19</v>
      </c>
      <c r="I25" s="102">
        <v>44967</v>
      </c>
      <c r="J25" s="87">
        <f>I25+13</f>
        <v>44980</v>
      </c>
      <c r="K25" s="87">
        <f>J25+34</f>
        <v>45014</v>
      </c>
      <c r="L25" s="87">
        <f>K25+15</f>
        <v>45029</v>
      </c>
      <c r="M25" s="103">
        <f>L25+13</f>
        <v>45042</v>
      </c>
      <c r="N25" s="103">
        <f>M25+5</f>
        <v>45047</v>
      </c>
      <c r="O25" s="104">
        <f>N25+32</f>
        <v>45079</v>
      </c>
      <c r="P25" s="87">
        <f>O25+17</f>
        <v>45096</v>
      </c>
      <c r="Q25" s="87">
        <f>P25+14</f>
        <v>45110</v>
      </c>
      <c r="R25" s="87">
        <f>Q25+15</f>
        <v>45125</v>
      </c>
      <c r="S25" s="87">
        <f>R25+13</f>
        <v>45138</v>
      </c>
      <c r="T25" s="87">
        <f>S25+15</f>
        <v>45153</v>
      </c>
      <c r="U25" s="87">
        <f>T25+7</f>
        <v>45160</v>
      </c>
      <c r="V25" s="87">
        <f>U25+13</f>
        <v>45173</v>
      </c>
      <c r="W25" s="87"/>
      <c r="X25" s="103">
        <f>V25+7</f>
        <v>45180</v>
      </c>
      <c r="Y25" s="105">
        <f>X25+10</f>
        <v>45190</v>
      </c>
      <c r="Z25" s="105">
        <f>Y25+4</f>
        <v>45194</v>
      </c>
      <c r="AA25" s="105">
        <f>Z25+3</f>
        <v>45197</v>
      </c>
      <c r="AB25" s="105">
        <v>45238</v>
      </c>
      <c r="AC25" s="100">
        <v>45289</v>
      </c>
    </row>
    <row r="26" spans="1:29" s="97" customFormat="1" ht="20.25" customHeight="1" x14ac:dyDescent="0.15">
      <c r="A26" s="379"/>
      <c r="B26" s="288"/>
      <c r="C26" s="296"/>
      <c r="D26" s="193"/>
      <c r="E26" s="377"/>
      <c r="F26" s="280"/>
      <c r="G26" s="286"/>
      <c r="H26" s="70" t="s">
        <v>20</v>
      </c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6"/>
    </row>
    <row r="27" spans="1:29" s="97" customFormat="1" ht="17" thickBot="1" x14ac:dyDescent="0.2">
      <c r="A27" s="165"/>
      <c r="B27" s="165" t="s">
        <v>2</v>
      </c>
      <c r="C27" s="179">
        <f>SUM(C15:C26)</f>
        <v>2618523100</v>
      </c>
      <c r="D27" s="165"/>
      <c r="E27" s="165"/>
      <c r="F27" s="165"/>
      <c r="G27" s="166"/>
      <c r="H27" s="167"/>
      <c r="I27" s="165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9"/>
    </row>
    <row r="28" spans="1:29" s="97" customFormat="1" ht="16.5" customHeight="1" x14ac:dyDescent="0.15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28"/>
      <c r="AC28" s="28"/>
    </row>
    <row r="29" spans="1:29" s="97" customFormat="1" ht="16.5" customHeight="1" x14ac:dyDescent="0.15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28"/>
      <c r="AC29" s="28"/>
    </row>
    <row r="30" spans="1:29" s="97" customFormat="1" x14ac:dyDescent="0.1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28"/>
      <c r="AC30" s="28"/>
    </row>
    <row r="31" spans="1:29" ht="14" thickBot="1" x14ac:dyDescent="0.2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28"/>
      <c r="W31" s="28"/>
      <c r="X31" s="97"/>
      <c r="Y31" s="97"/>
      <c r="Z31" s="97"/>
      <c r="AA31" s="97"/>
      <c r="AB31" s="97"/>
      <c r="AC31" s="97"/>
    </row>
    <row r="32" spans="1:29" ht="14" thickBot="1" x14ac:dyDescent="0.2">
      <c r="B32" s="406" t="s">
        <v>32</v>
      </c>
      <c r="C32" s="407"/>
      <c r="D32" s="407"/>
      <c r="E32" s="407"/>
      <c r="F32" s="408"/>
      <c r="X32" s="97"/>
      <c r="Y32" s="97"/>
      <c r="Z32" s="97"/>
      <c r="AA32" s="97"/>
      <c r="AB32" s="97"/>
      <c r="AC32" s="97"/>
    </row>
    <row r="33" spans="2:29" ht="15" thickBot="1" x14ac:dyDescent="0.2">
      <c r="B33" s="29" t="s">
        <v>76</v>
      </c>
      <c r="C33" s="391" t="s">
        <v>128</v>
      </c>
      <c r="D33" s="392"/>
      <c r="E33" s="393"/>
      <c r="F33" s="394"/>
      <c r="X33" s="97"/>
      <c r="Y33" s="97"/>
      <c r="Z33" s="97"/>
      <c r="AA33" s="97"/>
      <c r="AB33" s="97"/>
      <c r="AC33" s="97"/>
    </row>
    <row r="34" spans="2:29" ht="14" thickBot="1" x14ac:dyDescent="0.2">
      <c r="B34" s="30"/>
      <c r="C34" s="31"/>
      <c r="D34" s="31"/>
      <c r="E34" s="31"/>
      <c r="F34" s="31"/>
      <c r="X34" s="97"/>
      <c r="Y34" s="97"/>
      <c r="Z34" s="97"/>
      <c r="AA34" s="97"/>
      <c r="AB34" s="97"/>
      <c r="AC34" s="97"/>
    </row>
    <row r="35" spans="2:29" ht="14" thickBot="1" x14ac:dyDescent="0.2">
      <c r="B35" s="387" t="s">
        <v>33</v>
      </c>
      <c r="C35" s="387"/>
      <c r="D35" s="395" t="s">
        <v>40</v>
      </c>
      <c r="E35" s="396"/>
      <c r="F35" s="396"/>
      <c r="G35" s="396"/>
      <c r="H35" s="397"/>
      <c r="J35" s="430" t="s">
        <v>51</v>
      </c>
      <c r="K35" s="431"/>
      <c r="L35" s="432" t="s">
        <v>52</v>
      </c>
      <c r="M35" s="433"/>
      <c r="N35" s="434"/>
      <c r="P35" s="425" t="s">
        <v>57</v>
      </c>
      <c r="Q35" s="426"/>
      <c r="R35" s="426"/>
      <c r="S35" s="426"/>
      <c r="T35" s="427"/>
      <c r="X35" s="97"/>
      <c r="Y35" s="97"/>
      <c r="Z35" s="97"/>
      <c r="AA35" s="97"/>
      <c r="AB35" s="97"/>
      <c r="AC35" s="97"/>
    </row>
    <row r="36" spans="2:29" ht="15" thickBot="1" x14ac:dyDescent="0.2">
      <c r="B36" s="387" t="s">
        <v>34</v>
      </c>
      <c r="C36" s="387"/>
      <c r="D36" s="32" t="s">
        <v>41</v>
      </c>
      <c r="E36" s="33"/>
      <c r="F36" s="403" t="s">
        <v>42</v>
      </c>
      <c r="G36" s="404"/>
      <c r="H36" s="405"/>
      <c r="J36" s="428">
        <v>1</v>
      </c>
      <c r="K36" s="429"/>
      <c r="L36" s="420" t="s">
        <v>54</v>
      </c>
      <c r="M36" s="421"/>
      <c r="N36" s="422"/>
      <c r="P36" s="34" t="s">
        <v>58</v>
      </c>
      <c r="Q36" s="420" t="s">
        <v>59</v>
      </c>
      <c r="R36" s="421"/>
      <c r="S36" s="421"/>
      <c r="T36" s="422"/>
      <c r="X36" s="97"/>
      <c r="Y36" s="97"/>
      <c r="Z36" s="97"/>
      <c r="AA36" s="97"/>
      <c r="AB36" s="97"/>
      <c r="AC36" s="97"/>
    </row>
    <row r="37" spans="2:29" ht="15" thickBot="1" x14ac:dyDescent="0.2">
      <c r="B37" s="387" t="s">
        <v>35</v>
      </c>
      <c r="C37" s="387"/>
      <c r="D37" s="35" t="s">
        <v>43</v>
      </c>
      <c r="E37" s="36"/>
      <c r="F37" s="388" t="s">
        <v>44</v>
      </c>
      <c r="G37" s="389"/>
      <c r="H37" s="390"/>
      <c r="J37" s="418">
        <v>2</v>
      </c>
      <c r="K37" s="419"/>
      <c r="L37" s="420" t="s">
        <v>55</v>
      </c>
      <c r="M37" s="421"/>
      <c r="N37" s="422"/>
      <c r="P37" s="37" t="s">
        <v>60</v>
      </c>
      <c r="Q37" s="420" t="s">
        <v>61</v>
      </c>
      <c r="R37" s="421"/>
      <c r="S37" s="421"/>
      <c r="T37" s="422"/>
      <c r="X37" s="107"/>
      <c r="Y37" s="107"/>
      <c r="Z37" s="107"/>
      <c r="AA37" s="107"/>
      <c r="AB37" s="107"/>
      <c r="AC37" s="107"/>
    </row>
    <row r="38" spans="2:29" ht="15" thickBot="1" x14ac:dyDescent="0.2">
      <c r="B38" s="387" t="s">
        <v>36</v>
      </c>
      <c r="C38" s="387"/>
      <c r="D38" s="32" t="s">
        <v>45</v>
      </c>
      <c r="E38" s="33"/>
      <c r="F38" s="388" t="s">
        <v>46</v>
      </c>
      <c r="G38" s="389"/>
      <c r="H38" s="390"/>
      <c r="J38" s="418">
        <v>3</v>
      </c>
      <c r="K38" s="419"/>
      <c r="L38" s="420" t="s">
        <v>56</v>
      </c>
      <c r="M38" s="421"/>
      <c r="N38" s="422"/>
      <c r="P38" s="38" t="s">
        <v>62</v>
      </c>
      <c r="Q38" s="415" t="s">
        <v>63</v>
      </c>
      <c r="R38" s="416"/>
      <c r="S38" s="416"/>
      <c r="T38" s="417"/>
    </row>
    <row r="39" spans="2:29" ht="15" thickBot="1" x14ac:dyDescent="0.2">
      <c r="B39" s="387" t="s">
        <v>37</v>
      </c>
      <c r="C39" s="387"/>
      <c r="D39" s="35" t="s">
        <v>47</v>
      </c>
      <c r="E39" s="36"/>
      <c r="F39" s="388" t="s">
        <v>48</v>
      </c>
      <c r="G39" s="389"/>
      <c r="H39" s="390"/>
      <c r="J39" s="423">
        <v>4</v>
      </c>
      <c r="K39" s="424"/>
      <c r="L39" s="415" t="s">
        <v>53</v>
      </c>
      <c r="M39" s="416"/>
      <c r="N39" s="417"/>
    </row>
    <row r="40" spans="2:29" ht="15" thickBot="1" x14ac:dyDescent="0.2">
      <c r="B40" s="387" t="s">
        <v>38</v>
      </c>
      <c r="C40" s="387"/>
      <c r="D40" s="39" t="s">
        <v>49</v>
      </c>
      <c r="E40" s="40"/>
      <c r="F40" s="409" t="s">
        <v>50</v>
      </c>
      <c r="G40" s="410"/>
      <c r="H40" s="411"/>
    </row>
    <row r="41" spans="2:29" ht="16" thickBot="1" x14ac:dyDescent="0.25">
      <c r="B41" s="68" t="s">
        <v>39</v>
      </c>
      <c r="C41" s="68"/>
      <c r="D41" s="398" t="s">
        <v>129</v>
      </c>
      <c r="E41" s="399"/>
      <c r="F41" s="400" t="s">
        <v>130</v>
      </c>
      <c r="G41" s="401"/>
      <c r="H41" s="402"/>
    </row>
    <row r="42" spans="2:29" x14ac:dyDescent="0.15">
      <c r="Q42" s="96" t="s">
        <v>31</v>
      </c>
      <c r="V42" s="28">
        <f>+V31/20</f>
        <v>0</v>
      </c>
      <c r="W42" s="28" t="s">
        <v>79</v>
      </c>
    </row>
  </sheetData>
  <sheetProtection algorithmName="SHA-512" hashValue="WWIO3MdPulmiUQQSSevOW3pfUFKaadZV9ccsyUjapQorls9H5YF6F9q1PvZpLnhWY20b4mpEta78gFU5e3c3Pg==" saltValue="X7Djg5PeCmoMqA9HmIEnkg==" spinCount="100000" sheet="1" objects="1" scenarios="1" selectLockedCells="1" selectUnlockedCells="1"/>
  <mergeCells count="95">
    <mergeCell ref="G23:G24"/>
    <mergeCell ref="A21:A22"/>
    <mergeCell ref="F25:F26"/>
    <mergeCell ref="G25:G26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AC13:AC14"/>
    <mergeCell ref="I12:M12"/>
    <mergeCell ref="W13:W14"/>
    <mergeCell ref="AB13:AB14"/>
    <mergeCell ref="I13:I14"/>
    <mergeCell ref="AB12:AC12"/>
    <mergeCell ref="U12:AA12"/>
    <mergeCell ref="N12:T12"/>
    <mergeCell ref="L39:N39"/>
    <mergeCell ref="J37:K37"/>
    <mergeCell ref="L37:N37"/>
    <mergeCell ref="J39:K39"/>
    <mergeCell ref="P35:T35"/>
    <mergeCell ref="L36:N36"/>
    <mergeCell ref="Q36:T36"/>
    <mergeCell ref="J36:K36"/>
    <mergeCell ref="Q37:T37"/>
    <mergeCell ref="J38:K38"/>
    <mergeCell ref="Q38:T38"/>
    <mergeCell ref="L38:N38"/>
    <mergeCell ref="J35:K35"/>
    <mergeCell ref="L35:N35"/>
    <mergeCell ref="C4:I4"/>
    <mergeCell ref="C5:I5"/>
    <mergeCell ref="F13:F14"/>
    <mergeCell ref="G13:G14"/>
    <mergeCell ref="H12:H14"/>
    <mergeCell ref="C7:I7"/>
    <mergeCell ref="C8:I8"/>
    <mergeCell ref="C6:I6"/>
    <mergeCell ref="C13:C14"/>
    <mergeCell ref="D13:D14"/>
    <mergeCell ref="E13:E14"/>
    <mergeCell ref="D41:E41"/>
    <mergeCell ref="F41:H41"/>
    <mergeCell ref="B36:C36"/>
    <mergeCell ref="F36:H36"/>
    <mergeCell ref="G15:G16"/>
    <mergeCell ref="D15:D16"/>
    <mergeCell ref="E15:E16"/>
    <mergeCell ref="F15:F16"/>
    <mergeCell ref="B15:B16"/>
    <mergeCell ref="B32:F32"/>
    <mergeCell ref="C15:C16"/>
    <mergeCell ref="F17:F18"/>
    <mergeCell ref="B40:C40"/>
    <mergeCell ref="F40:H40"/>
    <mergeCell ref="B39:C39"/>
    <mergeCell ref="F39:H39"/>
    <mergeCell ref="A17:A18"/>
    <mergeCell ref="B17:B18"/>
    <mergeCell ref="C17:C18"/>
    <mergeCell ref="D17:D18"/>
    <mergeCell ref="E17:E18"/>
    <mergeCell ref="G17:G18"/>
    <mergeCell ref="B37:C37"/>
    <mergeCell ref="F37:H37"/>
    <mergeCell ref="B38:C38"/>
    <mergeCell ref="F38:H38"/>
    <mergeCell ref="G19:G20"/>
    <mergeCell ref="B21:B22"/>
    <mergeCell ref="C21:C22"/>
    <mergeCell ref="C33:F33"/>
    <mergeCell ref="B35:C35"/>
    <mergeCell ref="D35:H35"/>
    <mergeCell ref="D21:D22"/>
    <mergeCell ref="E21:E22"/>
    <mergeCell ref="F21:F22"/>
    <mergeCell ref="G21:G22"/>
    <mergeCell ref="F23:F24"/>
    <mergeCell ref="A15:A16"/>
    <mergeCell ref="A12:G12"/>
    <mergeCell ref="J10:M10"/>
    <mergeCell ref="B13:B14"/>
    <mergeCell ref="A13:A14"/>
    <mergeCell ref="A19:A20"/>
    <mergeCell ref="B19:B20"/>
    <mergeCell ref="C19:C20"/>
    <mergeCell ref="E19:E20"/>
    <mergeCell ref="F19:F20"/>
    <mergeCell ref="D19:D20"/>
  </mergeCells>
  <phoneticPr fontId="5" type="noConversion"/>
  <pageMargins left="0" right="0" top="0.15748031496062992" bottom="0.15748031496062992" header="0.31496062992125984" footer="0.31496062992125984"/>
  <pageSetup paperSize="123" scale="1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Travaux</vt:lpstr>
      <vt:lpstr>Fournitures AO et Cotation</vt:lpstr>
      <vt:lpstr>Prest. Intell.</vt:lpstr>
      <vt:lpstr>'Prest. Intell.'!Zone_d_impression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 Office User</cp:lastModifiedBy>
  <cp:lastPrinted>2022-12-05T16:30:04Z</cp:lastPrinted>
  <dcterms:created xsi:type="dcterms:W3CDTF">2010-02-02T07:04:36Z</dcterms:created>
  <dcterms:modified xsi:type="dcterms:W3CDTF">2023-03-22T22:01:07Z</dcterms:modified>
</cp:coreProperties>
</file>